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7085" windowHeight="6915"/>
  </bookViews>
  <sheets>
    <sheet name="план на текущий ремонт 2015  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15" i="1"/>
  <c r="I212"/>
  <c r="I210"/>
  <c r="I211"/>
  <c r="I209"/>
  <c r="I206"/>
  <c r="I205"/>
  <c r="I204"/>
  <c r="I203"/>
  <c r="I202"/>
  <c r="I199"/>
  <c r="I198"/>
  <c r="I197"/>
  <c r="I196"/>
  <c r="I195"/>
  <c r="I200" s="1"/>
  <c r="I192"/>
  <c r="I191"/>
  <c r="I190"/>
  <c r="I189"/>
  <c r="I188"/>
  <c r="I187"/>
  <c r="I186"/>
  <c r="I181"/>
  <c r="I183"/>
  <c r="I182"/>
  <c r="I180"/>
  <c r="I179"/>
  <c r="I178"/>
  <c r="I177"/>
  <c r="I173"/>
  <c r="I171"/>
  <c r="I172"/>
  <c r="I170"/>
  <c r="I169"/>
  <c r="I168"/>
  <c r="I164"/>
  <c r="I163"/>
  <c r="I162"/>
  <c r="I161"/>
  <c r="I160"/>
  <c r="I157"/>
  <c r="I156"/>
  <c r="I155"/>
  <c r="I154"/>
  <c r="I153"/>
  <c r="I150"/>
  <c r="I148"/>
  <c r="I140"/>
  <c r="I139"/>
  <c r="I138"/>
  <c r="I137"/>
  <c r="I136"/>
  <c r="I131"/>
  <c r="I126"/>
  <c r="I125"/>
  <c r="I124"/>
  <c r="I117"/>
  <c r="I114"/>
  <c r="I115"/>
  <c r="I102"/>
  <c r="I103"/>
  <c r="I104"/>
  <c r="I105"/>
  <c r="I106"/>
  <c r="I108"/>
  <c r="I93"/>
  <c r="I94"/>
  <c r="I95"/>
  <c r="I96"/>
  <c r="I98"/>
  <c r="I87"/>
  <c r="I83"/>
  <c r="I84"/>
  <c r="I77"/>
  <c r="I74"/>
  <c r="I73"/>
  <c r="I72"/>
  <c r="I70"/>
  <c r="I71"/>
  <c r="I65"/>
  <c r="I61"/>
  <c r="I62"/>
  <c r="I63"/>
  <c r="I56"/>
  <c r="I54"/>
  <c r="I49"/>
  <c r="I48"/>
  <c r="I46"/>
  <c r="I45"/>
  <c r="I31"/>
  <c r="I30"/>
  <c r="I29"/>
  <c r="I28"/>
  <c r="I25"/>
  <c r="I18"/>
  <c r="I16"/>
  <c r="I13"/>
  <c r="I149"/>
  <c r="I147"/>
  <c r="I146"/>
  <c r="I145"/>
  <c r="I144"/>
  <c r="I143"/>
  <c r="I133"/>
  <c r="I132"/>
  <c r="I130"/>
  <c r="I129"/>
  <c r="I123"/>
  <c r="I122"/>
  <c r="I121"/>
  <c r="I120"/>
  <c r="I116"/>
  <c r="I113"/>
  <c r="I112"/>
  <c r="I111"/>
  <c r="I107"/>
  <c r="I101"/>
  <c r="I91"/>
  <c r="I92"/>
  <c r="I97"/>
  <c r="I90"/>
  <c r="I81"/>
  <c r="I82"/>
  <c r="I85"/>
  <c r="I86"/>
  <c r="I80"/>
  <c r="I69"/>
  <c r="I75"/>
  <c r="I76"/>
  <c r="I68"/>
  <c r="I60"/>
  <c r="I64"/>
  <c r="I59"/>
  <c r="I53"/>
  <c r="I55"/>
  <c r="I52"/>
  <c r="I43"/>
  <c r="I44"/>
  <c r="I47"/>
  <c r="I42"/>
  <c r="I39"/>
  <c r="I35"/>
  <c r="I36"/>
  <c r="I37"/>
  <c r="I38"/>
  <c r="I34"/>
  <c r="I23"/>
  <c r="I24"/>
  <c r="I22"/>
  <c r="I17"/>
  <c r="I19"/>
  <c r="I10"/>
  <c r="I11"/>
  <c r="I12"/>
  <c r="I213" l="1"/>
  <c r="I214"/>
  <c r="I207"/>
  <c r="I208"/>
  <c r="I201"/>
  <c r="I193"/>
  <c r="I194" s="1"/>
  <c r="I184"/>
  <c r="I185" s="1"/>
  <c r="I165"/>
  <c r="I174"/>
  <c r="I176" s="1"/>
  <c r="I158"/>
  <c r="I141"/>
  <c r="I142" s="1"/>
  <c r="I26"/>
  <c r="I32"/>
  <c r="I14"/>
  <c r="I167"/>
  <c r="I159"/>
  <c r="I151"/>
  <c r="I152" s="1"/>
  <c r="I57"/>
  <c r="I134"/>
  <c r="I135" s="1"/>
  <c r="I66"/>
  <c r="I67" s="1"/>
  <c r="I127"/>
  <c r="I128" s="1"/>
  <c r="I118"/>
  <c r="I119" s="1"/>
  <c r="I78"/>
  <c r="I79" s="1"/>
  <c r="I88"/>
  <c r="I89" s="1"/>
  <c r="I50"/>
  <c r="I51" s="1"/>
  <c r="I58"/>
  <c r="I99"/>
  <c r="I100" s="1"/>
  <c r="I109"/>
  <c r="I110" s="1"/>
  <c r="I27"/>
  <c r="I40"/>
  <c r="I41" s="1"/>
  <c r="I33"/>
  <c r="I20"/>
  <c r="I21" s="1"/>
  <c r="I15"/>
</calcChain>
</file>

<file path=xl/sharedStrings.xml><?xml version="1.0" encoding="utf-8"?>
<sst xmlns="http://schemas.openxmlformats.org/spreadsheetml/2006/main" count="498" uniqueCount="110">
  <si>
    <t>№ п/п</t>
  </si>
  <si>
    <t>улица</t>
  </si>
  <si>
    <t>№ дома</t>
  </si>
  <si>
    <t>материал</t>
  </si>
  <si>
    <t>60 лет Октября</t>
  </si>
  <si>
    <t>цемент</t>
  </si>
  <si>
    <t>кол-во</t>
  </si>
  <si>
    <t>кирпич</t>
  </si>
  <si>
    <t>ед. из</t>
  </si>
  <si>
    <t>шт</t>
  </si>
  <si>
    <t>кг</t>
  </si>
  <si>
    <t>час</t>
  </si>
  <si>
    <t xml:space="preserve">трактор </t>
  </si>
  <si>
    <t>ФОТ</t>
  </si>
  <si>
    <t>чел/час</t>
  </si>
  <si>
    <t>итого</t>
  </si>
  <si>
    <t>цена за ед.из</t>
  </si>
  <si>
    <t>стоимость</t>
  </si>
  <si>
    <t>40 лет Победы</t>
  </si>
  <si>
    <t>шифер</t>
  </si>
  <si>
    <t>лист</t>
  </si>
  <si>
    <t>гвозди</t>
  </si>
  <si>
    <t xml:space="preserve">ФОТ </t>
  </si>
  <si>
    <t>железо</t>
  </si>
  <si>
    <t>3 ч 24 ч</t>
  </si>
  <si>
    <t>3ч 16 ч</t>
  </si>
  <si>
    <t>подъемный кран</t>
  </si>
  <si>
    <t>ленина</t>
  </si>
  <si>
    <t>3ч 16ч</t>
  </si>
  <si>
    <t>3ч 8 ч</t>
  </si>
  <si>
    <t>6</t>
  </si>
  <si>
    <t>красноармейская</t>
  </si>
  <si>
    <t>9</t>
  </si>
  <si>
    <t xml:space="preserve">рентабельность </t>
  </si>
  <si>
    <t>%</t>
  </si>
  <si>
    <t>УТВЕРЖДАЮ :</t>
  </si>
  <si>
    <t>Директор ООО "Уют"</t>
  </si>
  <si>
    <t>О.В. Лукашевич</t>
  </si>
  <si>
    <t>Бескова С.В.</t>
  </si>
  <si>
    <t>1</t>
  </si>
  <si>
    <t>октябрьская</t>
  </si>
  <si>
    <t>2</t>
  </si>
  <si>
    <t>всего</t>
  </si>
  <si>
    <t>зам. директора ООО "Уют"</t>
  </si>
  <si>
    <t>Л.В. Голованкова</t>
  </si>
  <si>
    <t>крепеж</t>
  </si>
  <si>
    <t>3ч. 24 ч</t>
  </si>
  <si>
    <t>песок</t>
  </si>
  <si>
    <t>куб.м</t>
  </si>
  <si>
    <t>50 кг</t>
  </si>
  <si>
    <t>3</t>
  </si>
  <si>
    <t>7 а</t>
  </si>
  <si>
    <t>строителей</t>
  </si>
  <si>
    <t>5</t>
  </si>
  <si>
    <t>90</t>
  </si>
  <si>
    <t>саморезы</t>
  </si>
  <si>
    <t>22</t>
  </si>
  <si>
    <t>ФОТ (ремонт подъезда)</t>
  </si>
  <si>
    <t>2ч 240ч</t>
  </si>
  <si>
    <t>3ч 82ч</t>
  </si>
  <si>
    <t>п/материал</t>
  </si>
  <si>
    <t>3ч 24ч</t>
  </si>
  <si>
    <t>3ч 20 ч</t>
  </si>
  <si>
    <t>3ч 24 ч</t>
  </si>
  <si>
    <t>3ч 21 ч</t>
  </si>
  <si>
    <t>14</t>
  </si>
  <si>
    <t>4ч 15ч</t>
  </si>
  <si>
    <t>15</t>
  </si>
  <si>
    <t>4ч 18 ч</t>
  </si>
  <si>
    <t>17</t>
  </si>
  <si>
    <t>24</t>
  </si>
  <si>
    <t>18</t>
  </si>
  <si>
    <t>4 ч 16 ч</t>
  </si>
  <si>
    <t>19</t>
  </si>
  <si>
    <t>25</t>
  </si>
  <si>
    <t>4ч 8 ч</t>
  </si>
  <si>
    <t>8</t>
  </si>
  <si>
    <t>дверные блоки б/у</t>
  </si>
  <si>
    <t>3ч 8ч</t>
  </si>
  <si>
    <t>10</t>
  </si>
  <si>
    <t>краска</t>
  </si>
  <si>
    <t>кисть</t>
  </si>
  <si>
    <t>3ч 10ч</t>
  </si>
  <si>
    <t>20</t>
  </si>
  <si>
    <t>7</t>
  </si>
  <si>
    <t>сантехника</t>
  </si>
  <si>
    <t xml:space="preserve">материалы </t>
  </si>
  <si>
    <t>исполнитель</t>
  </si>
  <si>
    <t>Бухгалтер ООО "Уют"</t>
  </si>
  <si>
    <t>ремонт крыльца. Устройство снегозадержателей май-июнь</t>
  </si>
  <si>
    <t>работы и сроки исполнения</t>
  </si>
  <si>
    <t>ремонт штукатурки цоколя июль-август</t>
  </si>
  <si>
    <t>ремонт штукатурки цоколя                    август-сентябрь</t>
  </si>
  <si>
    <t>ремонт оголовок труб вент.каналов. Устранение протекания кровли    август-сентябрь</t>
  </si>
  <si>
    <t>ремонт подъездов. Устройство снегозадержателей. Востановление оголовок труб.      Май-июнь</t>
  </si>
  <si>
    <t>ремонт отмостки   июнь-июль</t>
  </si>
  <si>
    <t>ремонт штукатурки цоколя. Ремонт оголовок труб вент.каналов        июнь-июль</t>
  </si>
  <si>
    <t>ремонт штукатурки цоколя. Устройство снегозадержателей. Ремонт оголовок труб вент.каналов. Ремонт козырьков.               Май-июнь</t>
  </si>
  <si>
    <t>ремонт оголовок труб вент.каналов.      Июль-август</t>
  </si>
  <si>
    <t>ремонт оголовок труб вент. каналов. Устранение протекания кровли   июль-август</t>
  </si>
  <si>
    <t>ремонт оголовок труб вент.каналов. Ремонт козырьков            август-сентябрь</t>
  </si>
  <si>
    <t>ремонт оголовок труб вент.каналов. Ремонт штукатурки цоколя.   Август-сентябрь</t>
  </si>
  <si>
    <t>ремонт оголовок труб вент. каналов. Ремонт штукатурки цоколя   август-сентябрь</t>
  </si>
  <si>
    <t>устройство снегозадержателей  май</t>
  </si>
  <si>
    <t>ремонт козырька. Устройство снегозадержателей       май</t>
  </si>
  <si>
    <t>закладка подвальных окон                          июнь-июль</t>
  </si>
  <si>
    <t>ремонт козырьков. Устройство снегозадержателей.      Май</t>
  </si>
  <si>
    <t>покраска полов в подъезде № 1. устройство снегозадержателей   август-сентябрь</t>
  </si>
  <si>
    <t>штукатурка цоколя    июнь-июль</t>
  </si>
  <si>
    <t>рнмонт системы водоотведения       август-сентябрь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</si>
</sst>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17" fontId="0" fillId="0" borderId="1" xfId="0" applyNumberForma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3" xfId="0" applyFill="1" applyBorder="1"/>
    <xf numFmtId="0" fontId="0" fillId="0" borderId="1" xfId="0" applyFill="1" applyBorder="1" applyAlignment="1">
      <alignment horizontal="right"/>
    </xf>
    <xf numFmtId="49" fontId="0" fillId="0" borderId="0" xfId="0" applyNumberFormat="1"/>
    <xf numFmtId="49" fontId="0" fillId="0" borderId="3" xfId="0" applyNumberFormat="1" applyBorder="1"/>
    <xf numFmtId="2" fontId="0" fillId="0" borderId="6" xfId="0" applyNumberFormat="1" applyBorder="1"/>
    <xf numFmtId="2" fontId="0" fillId="2" borderId="19" xfId="0" applyNumberFormat="1" applyFill="1" applyBorder="1"/>
    <xf numFmtId="2" fontId="0" fillId="0" borderId="1" xfId="0" applyNumberFormat="1" applyBorder="1"/>
    <xf numFmtId="2" fontId="0" fillId="2" borderId="9" xfId="0" applyNumberFormat="1" applyFill="1" applyBorder="1"/>
    <xf numFmtId="2" fontId="0" fillId="3" borderId="6" xfId="0" applyNumberFormat="1" applyFill="1" applyBorder="1"/>
    <xf numFmtId="2" fontId="0" fillId="0" borderId="4" xfId="0" applyNumberFormat="1" applyBorder="1"/>
    <xf numFmtId="0" fontId="0" fillId="0" borderId="26" xfId="0" applyBorder="1"/>
    <xf numFmtId="0" fontId="0" fillId="0" borderId="0" xfId="0" applyBorder="1"/>
    <xf numFmtId="0" fontId="0" fillId="0" borderId="11" xfId="0" applyFill="1" applyBorder="1"/>
    <xf numFmtId="2" fontId="0" fillId="0" borderId="1" xfId="0" applyNumberFormat="1" applyBorder="1" applyAlignment="1"/>
    <xf numFmtId="0" fontId="0" fillId="0" borderId="3" xfId="0" applyBorder="1" applyAlignment="1">
      <alignment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22"/>
  <sheetViews>
    <sheetView tabSelected="1" topLeftCell="A199" workbookViewId="0">
      <selection activeCell="E213" sqref="E213"/>
    </sheetView>
  </sheetViews>
  <sheetFormatPr defaultRowHeight="15"/>
  <cols>
    <col min="1" max="1" width="6.7109375" customWidth="1"/>
    <col min="2" max="2" width="18.5703125" customWidth="1"/>
    <col min="3" max="3" width="9.140625" style="12"/>
    <col min="4" max="4" width="20.5703125" customWidth="1"/>
    <col min="5" max="5" width="24.28515625" customWidth="1"/>
    <col min="6" max="6" width="9.5703125" customWidth="1"/>
    <col min="7" max="7" width="10.7109375" customWidth="1"/>
    <col min="8" max="8" width="13" customWidth="1"/>
    <col min="9" max="9" width="15.28515625" customWidth="1"/>
  </cols>
  <sheetData>
    <row r="5" spans="1:9">
      <c r="F5" t="s">
        <v>35</v>
      </c>
    </row>
    <row r="6" spans="1:9">
      <c r="F6" t="s">
        <v>36</v>
      </c>
    </row>
    <row r="7" spans="1:9" ht="24" customHeight="1">
      <c r="F7" s="20"/>
      <c r="G7" s="20"/>
      <c r="H7" t="s">
        <v>37</v>
      </c>
    </row>
    <row r="8" spans="1:9" ht="15.75" thickBot="1"/>
    <row r="9" spans="1:9" ht="27.75" customHeight="1">
      <c r="A9" s="7" t="s">
        <v>0</v>
      </c>
      <c r="B9" s="3" t="s">
        <v>1</v>
      </c>
      <c r="C9" s="13" t="s">
        <v>2</v>
      </c>
      <c r="D9" s="24" t="s">
        <v>90</v>
      </c>
      <c r="E9" s="3" t="s">
        <v>3</v>
      </c>
      <c r="F9" s="3" t="s">
        <v>8</v>
      </c>
      <c r="G9" s="3" t="s">
        <v>6</v>
      </c>
      <c r="H9" s="3" t="s">
        <v>16</v>
      </c>
      <c r="I9" s="4" t="s">
        <v>17</v>
      </c>
    </row>
    <row r="10" spans="1:9">
      <c r="A10" s="40">
        <v>1</v>
      </c>
      <c r="B10" s="41" t="s">
        <v>40</v>
      </c>
      <c r="C10" s="42" t="s">
        <v>32</v>
      </c>
      <c r="D10" s="43" t="s">
        <v>91</v>
      </c>
      <c r="E10" s="1" t="s">
        <v>5</v>
      </c>
      <c r="F10" s="1" t="s">
        <v>49</v>
      </c>
      <c r="G10" s="1">
        <v>4</v>
      </c>
      <c r="H10" s="1">
        <v>280</v>
      </c>
      <c r="I10" s="6">
        <f t="shared" ref="I10:I12" si="0">H10*G10</f>
        <v>1120</v>
      </c>
    </row>
    <row r="11" spans="1:9">
      <c r="A11" s="40"/>
      <c r="B11" s="41"/>
      <c r="C11" s="42"/>
      <c r="D11" s="43"/>
      <c r="E11" s="1" t="s">
        <v>47</v>
      </c>
      <c r="F11" s="1" t="s">
        <v>48</v>
      </c>
      <c r="G11" s="1">
        <v>1</v>
      </c>
      <c r="H11" s="1">
        <v>400</v>
      </c>
      <c r="I11" s="6">
        <f t="shared" si="0"/>
        <v>400</v>
      </c>
    </row>
    <row r="12" spans="1:9">
      <c r="A12" s="40"/>
      <c r="B12" s="41"/>
      <c r="C12" s="42"/>
      <c r="D12" s="43"/>
      <c r="E12" s="1" t="s">
        <v>12</v>
      </c>
      <c r="F12" s="1" t="s">
        <v>11</v>
      </c>
      <c r="G12" s="1">
        <v>1</v>
      </c>
      <c r="H12" s="1">
        <v>700</v>
      </c>
      <c r="I12" s="6">
        <f t="shared" si="0"/>
        <v>700</v>
      </c>
    </row>
    <row r="13" spans="1:9">
      <c r="A13" s="40"/>
      <c r="B13" s="41"/>
      <c r="C13" s="42"/>
      <c r="D13" s="43"/>
      <c r="E13" s="1" t="s">
        <v>13</v>
      </c>
      <c r="F13" s="1" t="s">
        <v>14</v>
      </c>
      <c r="G13" s="2" t="s">
        <v>46</v>
      </c>
      <c r="H13" s="1">
        <v>202.89</v>
      </c>
      <c r="I13" s="6">
        <f>H13*24</f>
        <v>4869.3599999999997</v>
      </c>
    </row>
    <row r="14" spans="1:9">
      <c r="A14" s="40"/>
      <c r="B14" s="41"/>
      <c r="C14" s="42"/>
      <c r="D14" s="43"/>
      <c r="E14" s="1" t="s">
        <v>33</v>
      </c>
      <c r="F14" s="1" t="s">
        <v>34</v>
      </c>
      <c r="G14" s="1">
        <v>35</v>
      </c>
      <c r="H14" s="1"/>
      <c r="I14" s="14">
        <f>SUM(I10:I13)*G14/100</f>
        <v>2481.2759999999998</v>
      </c>
    </row>
    <row r="15" spans="1:9" ht="15.75" thickBot="1">
      <c r="A15" s="25" t="s">
        <v>15</v>
      </c>
      <c r="B15" s="26"/>
      <c r="C15" s="26"/>
      <c r="D15" s="26"/>
      <c r="E15" s="26"/>
      <c r="F15" s="26"/>
      <c r="G15" s="26"/>
      <c r="H15" s="27"/>
      <c r="I15" s="15">
        <f>SUM(I10:I14)</f>
        <v>9570.6359999999986</v>
      </c>
    </row>
    <row r="16" spans="1:9" ht="15.75" thickBot="1">
      <c r="A16" s="32">
        <v>2</v>
      </c>
      <c r="B16" s="34" t="s">
        <v>40</v>
      </c>
      <c r="C16" s="36" t="s">
        <v>50</v>
      </c>
      <c r="D16" s="38" t="s">
        <v>91</v>
      </c>
      <c r="E16" s="10" t="s">
        <v>5</v>
      </c>
      <c r="F16" s="10" t="s">
        <v>49</v>
      </c>
      <c r="G16" s="10">
        <v>3</v>
      </c>
      <c r="H16" s="3">
        <v>280</v>
      </c>
      <c r="I16" s="4">
        <f>G16*H16</f>
        <v>840</v>
      </c>
    </row>
    <row r="17" spans="1:9" ht="15.75" thickBot="1">
      <c r="A17" s="40"/>
      <c r="B17" s="41"/>
      <c r="C17" s="42"/>
      <c r="D17" s="43"/>
      <c r="E17" s="8" t="s">
        <v>47</v>
      </c>
      <c r="F17" s="8" t="s">
        <v>48</v>
      </c>
      <c r="G17" s="8">
        <v>0.8</v>
      </c>
      <c r="H17" s="1">
        <v>400</v>
      </c>
      <c r="I17" s="4">
        <f t="shared" ref="I17:I19" si="1">G17*H17</f>
        <v>320</v>
      </c>
    </row>
    <row r="18" spans="1:9" ht="15.75" thickBot="1">
      <c r="A18" s="40"/>
      <c r="B18" s="41"/>
      <c r="C18" s="42"/>
      <c r="D18" s="43"/>
      <c r="E18" s="8" t="s">
        <v>22</v>
      </c>
      <c r="F18" s="8" t="s">
        <v>14</v>
      </c>
      <c r="G18" s="9" t="s">
        <v>24</v>
      </c>
      <c r="H18" s="1">
        <v>202.89</v>
      </c>
      <c r="I18" s="4">
        <f>H18*24</f>
        <v>4869.3599999999997</v>
      </c>
    </row>
    <row r="19" spans="1:9">
      <c r="A19" s="40"/>
      <c r="B19" s="41"/>
      <c r="C19" s="42"/>
      <c r="D19" s="43"/>
      <c r="E19" s="8" t="s">
        <v>12</v>
      </c>
      <c r="F19" s="8" t="s">
        <v>11</v>
      </c>
      <c r="G19" s="1">
        <v>1</v>
      </c>
      <c r="H19" s="1">
        <v>700</v>
      </c>
      <c r="I19" s="4">
        <f t="shared" si="1"/>
        <v>700</v>
      </c>
    </row>
    <row r="20" spans="1:9">
      <c r="A20" s="40"/>
      <c r="B20" s="41"/>
      <c r="C20" s="42"/>
      <c r="D20" s="43"/>
      <c r="E20" s="1" t="s">
        <v>33</v>
      </c>
      <c r="F20" s="1" t="s">
        <v>34</v>
      </c>
      <c r="G20" s="1">
        <v>35</v>
      </c>
      <c r="H20" s="1"/>
      <c r="I20" s="16">
        <f>(SUM(I16:I19))*35%</f>
        <v>2355.2759999999998</v>
      </c>
    </row>
    <row r="21" spans="1:9" ht="15.75" thickBot="1">
      <c r="A21" s="44" t="s">
        <v>15</v>
      </c>
      <c r="B21" s="45"/>
      <c r="C21" s="45"/>
      <c r="D21" s="45"/>
      <c r="E21" s="45"/>
      <c r="F21" s="45"/>
      <c r="G21" s="45"/>
      <c r="H21" s="45"/>
      <c r="I21" s="15">
        <f>SUM(I16:I20)</f>
        <v>9084.6359999999986</v>
      </c>
    </row>
    <row r="22" spans="1:9" ht="15.75" thickBot="1">
      <c r="A22" s="32">
        <v>3</v>
      </c>
      <c r="B22" s="34" t="s">
        <v>31</v>
      </c>
      <c r="C22" s="36" t="s">
        <v>51</v>
      </c>
      <c r="D22" s="38" t="s">
        <v>92</v>
      </c>
      <c r="E22" s="10" t="s">
        <v>5</v>
      </c>
      <c r="F22" s="10" t="s">
        <v>49</v>
      </c>
      <c r="G22" s="10">
        <v>3</v>
      </c>
      <c r="H22" s="3">
        <v>280</v>
      </c>
      <c r="I22" s="4">
        <f>G22*H22</f>
        <v>840</v>
      </c>
    </row>
    <row r="23" spans="1:9" ht="15.75" thickBot="1">
      <c r="A23" s="40"/>
      <c r="B23" s="41"/>
      <c r="C23" s="42"/>
      <c r="D23" s="43"/>
      <c r="E23" s="8" t="s">
        <v>47</v>
      </c>
      <c r="F23" s="8" t="s">
        <v>48</v>
      </c>
      <c r="G23" s="8">
        <v>0.8</v>
      </c>
      <c r="H23" s="1">
        <v>400</v>
      </c>
      <c r="I23" s="4">
        <f t="shared" ref="I23:I24" si="2">G23*H23</f>
        <v>320</v>
      </c>
    </row>
    <row r="24" spans="1:9" ht="15.75" thickBot="1">
      <c r="A24" s="40"/>
      <c r="B24" s="41"/>
      <c r="C24" s="42"/>
      <c r="D24" s="43"/>
      <c r="E24" s="8" t="s">
        <v>12</v>
      </c>
      <c r="F24" s="8" t="s">
        <v>11</v>
      </c>
      <c r="G24" s="8">
        <v>1</v>
      </c>
      <c r="H24" s="1">
        <v>700</v>
      </c>
      <c r="I24" s="4">
        <f t="shared" si="2"/>
        <v>700</v>
      </c>
    </row>
    <row r="25" spans="1:9">
      <c r="A25" s="40"/>
      <c r="B25" s="41"/>
      <c r="C25" s="42"/>
      <c r="D25" s="43"/>
      <c r="E25" s="8" t="s">
        <v>13</v>
      </c>
      <c r="F25" s="8" t="s">
        <v>14</v>
      </c>
      <c r="G25" s="11" t="s">
        <v>24</v>
      </c>
      <c r="H25" s="1">
        <v>202.89</v>
      </c>
      <c r="I25" s="4">
        <f>H25*24</f>
        <v>4869.3599999999997</v>
      </c>
    </row>
    <row r="26" spans="1:9">
      <c r="A26" s="40"/>
      <c r="B26" s="41"/>
      <c r="C26" s="42"/>
      <c r="D26" s="43"/>
      <c r="E26" s="1" t="s">
        <v>33</v>
      </c>
      <c r="F26" s="1" t="s">
        <v>34</v>
      </c>
      <c r="G26" s="1">
        <v>35</v>
      </c>
      <c r="H26" s="1"/>
      <c r="I26" s="16">
        <f>SUM(I22:I25)*35%</f>
        <v>2355.2759999999998</v>
      </c>
    </row>
    <row r="27" spans="1:9" ht="15.75" thickBot="1">
      <c r="A27" s="44" t="s">
        <v>15</v>
      </c>
      <c r="B27" s="45"/>
      <c r="C27" s="45"/>
      <c r="D27" s="45"/>
      <c r="E27" s="45"/>
      <c r="F27" s="45"/>
      <c r="G27" s="45"/>
      <c r="H27" s="45"/>
      <c r="I27" s="15">
        <f>SUM(I22:I26)</f>
        <v>9084.6359999999986</v>
      </c>
    </row>
    <row r="28" spans="1:9" ht="15.75" thickBot="1">
      <c r="A28" s="32">
        <v>4</v>
      </c>
      <c r="B28" s="34" t="s">
        <v>52</v>
      </c>
      <c r="C28" s="36" t="s">
        <v>53</v>
      </c>
      <c r="D28" s="38" t="s">
        <v>92</v>
      </c>
      <c r="E28" s="10" t="s">
        <v>5</v>
      </c>
      <c r="F28" s="10" t="s">
        <v>49</v>
      </c>
      <c r="G28" s="10">
        <v>3</v>
      </c>
      <c r="H28" s="3">
        <v>280</v>
      </c>
      <c r="I28" s="4">
        <f>G28*H28</f>
        <v>840</v>
      </c>
    </row>
    <row r="29" spans="1:9" ht="15.75" thickBot="1">
      <c r="A29" s="40"/>
      <c r="B29" s="41"/>
      <c r="C29" s="42"/>
      <c r="D29" s="43"/>
      <c r="E29" s="8" t="s">
        <v>47</v>
      </c>
      <c r="F29" s="8" t="s">
        <v>48</v>
      </c>
      <c r="G29" s="8">
        <v>0.8</v>
      </c>
      <c r="H29" s="1">
        <v>400</v>
      </c>
      <c r="I29" s="4">
        <f t="shared" ref="I29:I30" si="3">G29*H29</f>
        <v>320</v>
      </c>
    </row>
    <row r="30" spans="1:9" ht="15.75" thickBot="1">
      <c r="A30" s="40"/>
      <c r="B30" s="41"/>
      <c r="C30" s="42"/>
      <c r="D30" s="43"/>
      <c r="E30" s="8" t="s">
        <v>12</v>
      </c>
      <c r="F30" s="8" t="s">
        <v>11</v>
      </c>
      <c r="G30" s="8">
        <v>1</v>
      </c>
      <c r="H30" s="1">
        <v>700</v>
      </c>
      <c r="I30" s="4">
        <f t="shared" si="3"/>
        <v>700</v>
      </c>
    </row>
    <row r="31" spans="1:9">
      <c r="A31" s="40"/>
      <c r="B31" s="41"/>
      <c r="C31" s="42"/>
      <c r="D31" s="43"/>
      <c r="E31" s="8" t="s">
        <v>13</v>
      </c>
      <c r="F31" s="8" t="s">
        <v>14</v>
      </c>
      <c r="G31" s="11" t="s">
        <v>24</v>
      </c>
      <c r="H31" s="1">
        <v>202.89</v>
      </c>
      <c r="I31" s="4">
        <f>H31*24</f>
        <v>4869.3599999999997</v>
      </c>
    </row>
    <row r="32" spans="1:9">
      <c r="A32" s="40"/>
      <c r="B32" s="41"/>
      <c r="C32" s="42"/>
      <c r="D32" s="43"/>
      <c r="E32" s="1" t="s">
        <v>33</v>
      </c>
      <c r="F32" s="1" t="s">
        <v>34</v>
      </c>
      <c r="G32" s="1">
        <v>35</v>
      </c>
      <c r="H32" s="1"/>
      <c r="I32" s="16">
        <f>SUM(I28:I31)*35%</f>
        <v>2355.2759999999998</v>
      </c>
    </row>
    <row r="33" spans="1:9" ht="15.75" thickBot="1">
      <c r="A33" s="46" t="s">
        <v>15</v>
      </c>
      <c r="B33" s="47"/>
      <c r="C33" s="47"/>
      <c r="D33" s="47"/>
      <c r="E33" s="47"/>
      <c r="F33" s="47"/>
      <c r="G33" s="47"/>
      <c r="H33" s="47"/>
      <c r="I33" s="17">
        <f>SUM(I28:I32)</f>
        <v>9084.6359999999986</v>
      </c>
    </row>
    <row r="34" spans="1:9" ht="15.75" thickBot="1">
      <c r="A34" s="48">
        <v>5</v>
      </c>
      <c r="B34" s="50" t="s">
        <v>27</v>
      </c>
      <c r="C34" s="52" t="s">
        <v>54</v>
      </c>
      <c r="D34" s="54" t="s">
        <v>93</v>
      </c>
      <c r="E34" s="10" t="s">
        <v>7</v>
      </c>
      <c r="F34" s="10" t="s">
        <v>9</v>
      </c>
      <c r="G34" s="10">
        <v>60</v>
      </c>
      <c r="H34" s="3">
        <v>20</v>
      </c>
      <c r="I34" s="4">
        <f>G34*H34</f>
        <v>1200</v>
      </c>
    </row>
    <row r="35" spans="1:9" ht="15.75" thickBot="1">
      <c r="A35" s="49"/>
      <c r="B35" s="51"/>
      <c r="C35" s="53"/>
      <c r="D35" s="55"/>
      <c r="E35" s="8" t="s">
        <v>5</v>
      </c>
      <c r="F35" s="8" t="s">
        <v>49</v>
      </c>
      <c r="G35" s="8">
        <v>3</v>
      </c>
      <c r="H35" s="1">
        <v>280</v>
      </c>
      <c r="I35" s="4">
        <f t="shared" ref="I35:I38" si="4">G35*H35</f>
        <v>840</v>
      </c>
    </row>
    <row r="36" spans="1:9" ht="15.75" thickBot="1">
      <c r="A36" s="49"/>
      <c r="B36" s="51"/>
      <c r="C36" s="53"/>
      <c r="D36" s="55"/>
      <c r="E36" s="8" t="s">
        <v>47</v>
      </c>
      <c r="F36" s="8" t="s">
        <v>48</v>
      </c>
      <c r="G36" s="8">
        <v>0.8</v>
      </c>
      <c r="H36" s="1">
        <v>400</v>
      </c>
      <c r="I36" s="4">
        <f t="shared" si="4"/>
        <v>320</v>
      </c>
    </row>
    <row r="37" spans="1:9" ht="15.75" thickBot="1">
      <c r="A37" s="49"/>
      <c r="B37" s="51"/>
      <c r="C37" s="53"/>
      <c r="D37" s="55"/>
      <c r="E37" s="8" t="s">
        <v>23</v>
      </c>
      <c r="F37" s="8" t="s">
        <v>20</v>
      </c>
      <c r="G37" s="8">
        <v>1</v>
      </c>
      <c r="H37" s="1">
        <v>400</v>
      </c>
      <c r="I37" s="4">
        <f t="shared" si="4"/>
        <v>400</v>
      </c>
    </row>
    <row r="38" spans="1:9" ht="15.75" thickBot="1">
      <c r="A38" s="49"/>
      <c r="B38" s="51"/>
      <c r="C38" s="53"/>
      <c r="D38" s="55"/>
      <c r="E38" s="8" t="s">
        <v>12</v>
      </c>
      <c r="F38" s="8" t="s">
        <v>11</v>
      </c>
      <c r="G38" s="8">
        <v>1</v>
      </c>
      <c r="H38" s="1">
        <v>700</v>
      </c>
      <c r="I38" s="4">
        <f t="shared" si="4"/>
        <v>700</v>
      </c>
    </row>
    <row r="39" spans="1:9">
      <c r="A39" s="49"/>
      <c r="B39" s="51"/>
      <c r="C39" s="53"/>
      <c r="D39" s="55"/>
      <c r="E39" s="8" t="s">
        <v>13</v>
      </c>
      <c r="F39" s="8" t="s">
        <v>14</v>
      </c>
      <c r="G39" s="11" t="s">
        <v>28</v>
      </c>
      <c r="H39" s="1">
        <v>202.89</v>
      </c>
      <c r="I39" s="4">
        <f>H39*16</f>
        <v>3246.24</v>
      </c>
    </row>
    <row r="40" spans="1:9">
      <c r="A40" s="33"/>
      <c r="B40" s="35"/>
      <c r="C40" s="37"/>
      <c r="D40" s="39"/>
      <c r="E40" s="1" t="s">
        <v>33</v>
      </c>
      <c r="F40" s="1" t="s">
        <v>34</v>
      </c>
      <c r="G40" s="1">
        <v>35</v>
      </c>
      <c r="H40" s="1"/>
      <c r="I40" s="14">
        <f>SUM(I34:I39)*35%</f>
        <v>2347.1839999999997</v>
      </c>
    </row>
    <row r="41" spans="1:9" ht="15.75" thickBot="1">
      <c r="A41" s="29" t="s">
        <v>15</v>
      </c>
      <c r="B41" s="30"/>
      <c r="C41" s="30"/>
      <c r="D41" s="30"/>
      <c r="E41" s="30"/>
      <c r="F41" s="30"/>
      <c r="G41" s="30"/>
      <c r="H41" s="31"/>
      <c r="I41" s="17">
        <f>SUM(I34:I40)</f>
        <v>9053.4239999999991</v>
      </c>
    </row>
    <row r="42" spans="1:9" ht="15.75" thickBot="1">
      <c r="A42" s="48">
        <v>6</v>
      </c>
      <c r="B42" s="50" t="s">
        <v>4</v>
      </c>
      <c r="C42" s="52" t="s">
        <v>56</v>
      </c>
      <c r="D42" s="54" t="s">
        <v>94</v>
      </c>
      <c r="E42" s="10" t="s">
        <v>7</v>
      </c>
      <c r="F42" s="10" t="s">
        <v>9</v>
      </c>
      <c r="G42" s="10">
        <v>50</v>
      </c>
      <c r="H42" s="3">
        <v>20</v>
      </c>
      <c r="I42" s="4">
        <f>G42*H42</f>
        <v>1000</v>
      </c>
    </row>
    <row r="43" spans="1:9" ht="15.75" thickBot="1">
      <c r="A43" s="49"/>
      <c r="B43" s="51"/>
      <c r="C43" s="53"/>
      <c r="D43" s="55"/>
      <c r="E43" s="8" t="s">
        <v>5</v>
      </c>
      <c r="F43" s="8" t="s">
        <v>49</v>
      </c>
      <c r="G43" s="8">
        <v>2</v>
      </c>
      <c r="H43" s="1">
        <v>280</v>
      </c>
      <c r="I43" s="4">
        <f t="shared" ref="I43:I47" si="5">G43*H43</f>
        <v>560</v>
      </c>
    </row>
    <row r="44" spans="1:9" ht="15.75" thickBot="1">
      <c r="A44" s="49"/>
      <c r="B44" s="51"/>
      <c r="C44" s="53"/>
      <c r="D44" s="55"/>
      <c r="E44" s="8" t="s">
        <v>47</v>
      </c>
      <c r="F44" s="8" t="s">
        <v>48</v>
      </c>
      <c r="G44" s="8">
        <v>0.4</v>
      </c>
      <c r="H44" s="1">
        <v>400</v>
      </c>
      <c r="I44" s="4">
        <f t="shared" si="5"/>
        <v>160</v>
      </c>
    </row>
    <row r="45" spans="1:9" ht="15.75" thickBot="1">
      <c r="A45" s="49"/>
      <c r="B45" s="51"/>
      <c r="C45" s="53"/>
      <c r="D45" s="55"/>
      <c r="E45" s="8" t="s">
        <v>55</v>
      </c>
      <c r="F45" s="8" t="s">
        <v>9</v>
      </c>
      <c r="G45" s="8">
        <v>25</v>
      </c>
      <c r="H45" s="1">
        <v>3</v>
      </c>
      <c r="I45" s="4">
        <f t="shared" si="5"/>
        <v>75</v>
      </c>
    </row>
    <row r="46" spans="1:9" ht="15.75" thickBot="1">
      <c r="A46" s="49"/>
      <c r="B46" s="51"/>
      <c r="C46" s="53"/>
      <c r="D46" s="55"/>
      <c r="E46" s="8" t="s">
        <v>12</v>
      </c>
      <c r="F46" s="8" t="s">
        <v>11</v>
      </c>
      <c r="G46" s="8">
        <v>3</v>
      </c>
      <c r="H46" s="1">
        <v>700</v>
      </c>
      <c r="I46" s="4">
        <f t="shared" si="5"/>
        <v>2100</v>
      </c>
    </row>
    <row r="47" spans="1:9" ht="15.75" thickBot="1">
      <c r="A47" s="49"/>
      <c r="B47" s="51"/>
      <c r="C47" s="53"/>
      <c r="D47" s="55"/>
      <c r="E47" s="8" t="s">
        <v>45</v>
      </c>
      <c r="F47" s="8" t="s">
        <v>9</v>
      </c>
      <c r="G47" s="8">
        <v>1</v>
      </c>
      <c r="H47" s="1">
        <v>400</v>
      </c>
      <c r="I47" s="4">
        <f t="shared" si="5"/>
        <v>400</v>
      </c>
    </row>
    <row r="48" spans="1:9" ht="15.75" thickBot="1">
      <c r="A48" s="49"/>
      <c r="B48" s="51"/>
      <c r="C48" s="53"/>
      <c r="D48" s="55"/>
      <c r="E48" s="8" t="s">
        <v>57</v>
      </c>
      <c r="F48" s="8" t="s">
        <v>14</v>
      </c>
      <c r="G48" s="11" t="s">
        <v>58</v>
      </c>
      <c r="H48" s="1">
        <v>135.26</v>
      </c>
      <c r="I48" s="4">
        <f>H48*240</f>
        <v>32462.399999999998</v>
      </c>
    </row>
    <row r="49" spans="1:9">
      <c r="A49" s="49"/>
      <c r="B49" s="51"/>
      <c r="C49" s="53"/>
      <c r="D49" s="55"/>
      <c r="E49" s="8" t="s">
        <v>22</v>
      </c>
      <c r="F49" s="8" t="s">
        <v>14</v>
      </c>
      <c r="G49" s="11" t="s">
        <v>59</v>
      </c>
      <c r="H49" s="1">
        <v>202.89</v>
      </c>
      <c r="I49" s="4">
        <f>H49*82</f>
        <v>16636.98</v>
      </c>
    </row>
    <row r="50" spans="1:9">
      <c r="A50" s="33"/>
      <c r="B50" s="35"/>
      <c r="C50" s="37"/>
      <c r="D50" s="39"/>
      <c r="E50" s="1" t="s">
        <v>33</v>
      </c>
      <c r="F50" s="1" t="s">
        <v>34</v>
      </c>
      <c r="G50" s="1">
        <v>35</v>
      </c>
      <c r="H50" s="1"/>
      <c r="I50" s="18">
        <f>SUM(I42:I49)*35%</f>
        <v>18688.032999999996</v>
      </c>
    </row>
    <row r="51" spans="1:9" ht="15.75" thickBot="1">
      <c r="A51" s="29" t="s">
        <v>15</v>
      </c>
      <c r="B51" s="30"/>
      <c r="C51" s="30"/>
      <c r="D51" s="30"/>
      <c r="E51" s="30"/>
      <c r="F51" s="30"/>
      <c r="G51" s="30"/>
      <c r="H51" s="31"/>
      <c r="I51" s="17">
        <f>SUM(I42:I50)</f>
        <v>72082.412999999986</v>
      </c>
    </row>
    <row r="52" spans="1:9" ht="15.75" thickBot="1">
      <c r="A52" s="48">
        <v>7</v>
      </c>
      <c r="B52" s="50" t="s">
        <v>31</v>
      </c>
      <c r="C52" s="52" t="s">
        <v>32</v>
      </c>
      <c r="D52" s="54" t="s">
        <v>95</v>
      </c>
      <c r="E52" s="10" t="s">
        <v>7</v>
      </c>
      <c r="F52" s="10" t="s">
        <v>9</v>
      </c>
      <c r="G52" s="10">
        <v>60</v>
      </c>
      <c r="H52" s="3">
        <v>10</v>
      </c>
      <c r="I52" s="4">
        <f>G52*H52</f>
        <v>600</v>
      </c>
    </row>
    <row r="53" spans="1:9" ht="15.75" thickBot="1">
      <c r="A53" s="49"/>
      <c r="B53" s="51"/>
      <c r="C53" s="53"/>
      <c r="D53" s="55"/>
      <c r="E53" s="8" t="s">
        <v>5</v>
      </c>
      <c r="F53" s="8" t="s">
        <v>49</v>
      </c>
      <c r="G53" s="8">
        <v>2</v>
      </c>
      <c r="H53" s="1">
        <v>280</v>
      </c>
      <c r="I53" s="4">
        <f t="shared" ref="I53:I55" si="6">G53*H53</f>
        <v>560</v>
      </c>
    </row>
    <row r="54" spans="1:9" ht="15.75" thickBot="1">
      <c r="A54" s="49"/>
      <c r="B54" s="51"/>
      <c r="C54" s="53"/>
      <c r="D54" s="55"/>
      <c r="E54" s="8" t="s">
        <v>47</v>
      </c>
      <c r="F54" s="8" t="s">
        <v>48</v>
      </c>
      <c r="G54" s="8">
        <v>1</v>
      </c>
      <c r="H54" s="1">
        <v>400</v>
      </c>
      <c r="I54" s="4">
        <f t="shared" si="6"/>
        <v>400</v>
      </c>
    </row>
    <row r="55" spans="1:9" ht="15.75" thickBot="1">
      <c r="A55" s="49"/>
      <c r="B55" s="51"/>
      <c r="C55" s="53"/>
      <c r="D55" s="55"/>
      <c r="E55" s="8" t="s">
        <v>12</v>
      </c>
      <c r="F55" s="8" t="s">
        <v>11</v>
      </c>
      <c r="G55" s="8">
        <v>1</v>
      </c>
      <c r="H55" s="1">
        <v>700</v>
      </c>
      <c r="I55" s="4">
        <f t="shared" si="6"/>
        <v>700</v>
      </c>
    </row>
    <row r="56" spans="1:9">
      <c r="A56" s="49"/>
      <c r="B56" s="51"/>
      <c r="C56" s="53"/>
      <c r="D56" s="55"/>
      <c r="E56" s="8" t="s">
        <v>13</v>
      </c>
      <c r="F56" s="8" t="s">
        <v>14</v>
      </c>
      <c r="G56" s="11" t="s">
        <v>29</v>
      </c>
      <c r="H56" s="1">
        <v>202.89</v>
      </c>
      <c r="I56" s="4">
        <f>H56*8</f>
        <v>1623.12</v>
      </c>
    </row>
    <row r="57" spans="1:9">
      <c r="A57" s="33"/>
      <c r="B57" s="35"/>
      <c r="C57" s="37"/>
      <c r="D57" s="39"/>
      <c r="E57" s="1" t="s">
        <v>33</v>
      </c>
      <c r="F57" s="1" t="s">
        <v>34</v>
      </c>
      <c r="G57" s="1">
        <v>35</v>
      </c>
      <c r="H57" s="1"/>
      <c r="I57" s="14">
        <f>SUM(I52:I56)*35%</f>
        <v>1359.0919999999999</v>
      </c>
    </row>
    <row r="58" spans="1:9" ht="15.75" thickBot="1">
      <c r="A58" s="29" t="s">
        <v>15</v>
      </c>
      <c r="B58" s="30"/>
      <c r="C58" s="30"/>
      <c r="D58" s="30"/>
      <c r="E58" s="30"/>
      <c r="F58" s="30"/>
      <c r="G58" s="30"/>
      <c r="H58" s="31"/>
      <c r="I58" s="17">
        <f>SUM(I52:I57)</f>
        <v>5242.2119999999995</v>
      </c>
    </row>
    <row r="59" spans="1:9" ht="15.75" customHeight="1" thickBot="1">
      <c r="A59" s="48">
        <v>8</v>
      </c>
      <c r="B59" s="50" t="s">
        <v>4</v>
      </c>
      <c r="C59" s="52" t="s">
        <v>39</v>
      </c>
      <c r="D59" s="54" t="s">
        <v>96</v>
      </c>
      <c r="E59" s="10" t="s">
        <v>5</v>
      </c>
      <c r="F59" s="10" t="s">
        <v>49</v>
      </c>
      <c r="G59" s="10">
        <v>3</v>
      </c>
      <c r="H59" s="3">
        <v>280</v>
      </c>
      <c r="I59" s="4">
        <f>G59*H59</f>
        <v>840</v>
      </c>
    </row>
    <row r="60" spans="1:9" ht="15.75" thickBot="1">
      <c r="A60" s="49"/>
      <c r="B60" s="51"/>
      <c r="C60" s="53"/>
      <c r="D60" s="55"/>
      <c r="E60" s="8" t="s">
        <v>47</v>
      </c>
      <c r="F60" s="8" t="s">
        <v>48</v>
      </c>
      <c r="G60" s="8">
        <v>0.8</v>
      </c>
      <c r="H60" s="1">
        <v>400</v>
      </c>
      <c r="I60" s="4">
        <f t="shared" ref="I60:I64" si="7">G60*H60</f>
        <v>320</v>
      </c>
    </row>
    <row r="61" spans="1:9" ht="15.75" thickBot="1">
      <c r="A61" s="49"/>
      <c r="B61" s="51"/>
      <c r="C61" s="53"/>
      <c r="D61" s="55"/>
      <c r="E61" s="8" t="s">
        <v>7</v>
      </c>
      <c r="F61" s="8" t="s">
        <v>9</v>
      </c>
      <c r="G61" s="8">
        <v>50</v>
      </c>
      <c r="H61" s="1">
        <v>20</v>
      </c>
      <c r="I61" s="4">
        <f t="shared" si="7"/>
        <v>1000</v>
      </c>
    </row>
    <row r="62" spans="1:9" ht="15.75" thickBot="1">
      <c r="A62" s="49"/>
      <c r="B62" s="51"/>
      <c r="C62" s="53"/>
      <c r="D62" s="55"/>
      <c r="E62" s="8" t="s">
        <v>26</v>
      </c>
      <c r="F62" s="8" t="s">
        <v>11</v>
      </c>
      <c r="G62" s="8">
        <v>1</v>
      </c>
      <c r="H62" s="1">
        <v>1400</v>
      </c>
      <c r="I62" s="4">
        <f t="shared" si="7"/>
        <v>1400</v>
      </c>
    </row>
    <row r="63" spans="1:9" ht="15.75" thickBot="1">
      <c r="A63" s="49"/>
      <c r="B63" s="51"/>
      <c r="C63" s="53"/>
      <c r="D63" s="55"/>
      <c r="E63" s="8" t="s">
        <v>55</v>
      </c>
      <c r="F63" s="8" t="s">
        <v>9</v>
      </c>
      <c r="G63" s="8">
        <v>25</v>
      </c>
      <c r="H63" s="1">
        <v>1.5</v>
      </c>
      <c r="I63" s="4">
        <f t="shared" si="7"/>
        <v>37.5</v>
      </c>
    </row>
    <row r="64" spans="1:9" ht="15.75" thickBot="1">
      <c r="A64" s="49"/>
      <c r="B64" s="51"/>
      <c r="C64" s="53"/>
      <c r="D64" s="55"/>
      <c r="E64" s="8" t="s">
        <v>12</v>
      </c>
      <c r="F64" s="8" t="s">
        <v>11</v>
      </c>
      <c r="G64" s="8">
        <v>1</v>
      </c>
      <c r="H64" s="1">
        <v>700</v>
      </c>
      <c r="I64" s="4">
        <f t="shared" si="7"/>
        <v>700</v>
      </c>
    </row>
    <row r="65" spans="1:9" ht="15.75" thickBot="1">
      <c r="A65" s="49"/>
      <c r="B65" s="51"/>
      <c r="C65" s="53"/>
      <c r="D65" s="55"/>
      <c r="E65" s="8" t="s">
        <v>13</v>
      </c>
      <c r="F65" s="8" t="s">
        <v>14</v>
      </c>
      <c r="G65" s="11" t="s">
        <v>25</v>
      </c>
      <c r="H65" s="1">
        <v>202.89</v>
      </c>
      <c r="I65" s="4">
        <f>H65*16</f>
        <v>3246.24</v>
      </c>
    </row>
    <row r="66" spans="1:9">
      <c r="A66" s="33"/>
      <c r="B66" s="35"/>
      <c r="C66" s="37"/>
      <c r="D66" s="39"/>
      <c r="E66" s="1" t="s">
        <v>33</v>
      </c>
      <c r="F66" s="1" t="s">
        <v>34</v>
      </c>
      <c r="G66" s="1">
        <v>35</v>
      </c>
      <c r="H66" s="1"/>
      <c r="I66" s="19">
        <f>SUM(I59:I65)*35%</f>
        <v>2640.3089999999997</v>
      </c>
    </row>
    <row r="67" spans="1:9" ht="15.75" thickBot="1">
      <c r="A67" s="29" t="s">
        <v>15</v>
      </c>
      <c r="B67" s="30"/>
      <c r="C67" s="30"/>
      <c r="D67" s="30"/>
      <c r="E67" s="30"/>
      <c r="F67" s="30"/>
      <c r="G67" s="30"/>
      <c r="H67" s="31"/>
      <c r="I67" s="17">
        <f>SUM(I59:I66)</f>
        <v>10184.048999999999</v>
      </c>
    </row>
    <row r="68" spans="1:9" ht="15.75" customHeight="1" thickBot="1">
      <c r="A68" s="48">
        <v>9</v>
      </c>
      <c r="B68" s="50" t="s">
        <v>4</v>
      </c>
      <c r="C68" s="52" t="s">
        <v>41</v>
      </c>
      <c r="D68" s="54" t="s">
        <v>97</v>
      </c>
      <c r="E68" s="10" t="s">
        <v>5</v>
      </c>
      <c r="F68" s="10" t="s">
        <v>49</v>
      </c>
      <c r="G68" s="10">
        <v>3</v>
      </c>
      <c r="H68" s="3">
        <v>280</v>
      </c>
      <c r="I68" s="4">
        <f>G68*H68</f>
        <v>840</v>
      </c>
    </row>
    <row r="69" spans="1:9" ht="15.75" thickBot="1">
      <c r="A69" s="49"/>
      <c r="B69" s="51"/>
      <c r="C69" s="53"/>
      <c r="D69" s="55"/>
      <c r="E69" s="8" t="s">
        <v>47</v>
      </c>
      <c r="F69" s="8" t="s">
        <v>48</v>
      </c>
      <c r="G69" s="8">
        <v>0.8</v>
      </c>
      <c r="H69" s="1">
        <v>400</v>
      </c>
      <c r="I69" s="4">
        <f t="shared" ref="I69:I76" si="8">G69*H69</f>
        <v>320</v>
      </c>
    </row>
    <row r="70" spans="1:9" ht="15.75" thickBot="1">
      <c r="A70" s="49"/>
      <c r="B70" s="51"/>
      <c r="C70" s="53"/>
      <c r="D70" s="55"/>
      <c r="E70" s="8" t="s">
        <v>55</v>
      </c>
      <c r="F70" s="8" t="s">
        <v>9</v>
      </c>
      <c r="G70" s="8">
        <v>20</v>
      </c>
      <c r="H70" s="1">
        <v>3</v>
      </c>
      <c r="I70" s="4">
        <f t="shared" si="8"/>
        <v>60</v>
      </c>
    </row>
    <row r="71" spans="1:9" ht="15.75" thickBot="1">
      <c r="A71" s="49"/>
      <c r="B71" s="51"/>
      <c r="C71" s="53"/>
      <c r="D71" s="55"/>
      <c r="E71" s="8" t="s">
        <v>45</v>
      </c>
      <c r="F71" s="8" t="s">
        <v>9</v>
      </c>
      <c r="G71" s="8">
        <v>1</v>
      </c>
      <c r="H71" s="1">
        <v>500</v>
      </c>
      <c r="I71" s="4">
        <f t="shared" si="8"/>
        <v>500</v>
      </c>
    </row>
    <row r="72" spans="1:9" ht="15.75" thickBot="1">
      <c r="A72" s="49"/>
      <c r="B72" s="51"/>
      <c r="C72" s="53"/>
      <c r="D72" s="55"/>
      <c r="E72" s="8" t="s">
        <v>60</v>
      </c>
      <c r="F72" s="8" t="s">
        <v>48</v>
      </c>
      <c r="G72" s="8">
        <v>0.15</v>
      </c>
      <c r="H72" s="1">
        <v>4000</v>
      </c>
      <c r="I72" s="4">
        <f t="shared" si="8"/>
        <v>600</v>
      </c>
    </row>
    <row r="73" spans="1:9" ht="15.75" thickBot="1">
      <c r="A73" s="49"/>
      <c r="B73" s="51"/>
      <c r="C73" s="53"/>
      <c r="D73" s="55"/>
      <c r="E73" s="8" t="s">
        <v>55</v>
      </c>
      <c r="F73" s="8" t="s">
        <v>9</v>
      </c>
      <c r="G73" s="8">
        <v>15</v>
      </c>
      <c r="H73" s="1">
        <v>1.5</v>
      </c>
      <c r="I73" s="4">
        <f t="shared" si="8"/>
        <v>22.5</v>
      </c>
    </row>
    <row r="74" spans="1:9" ht="15.75" thickBot="1">
      <c r="A74" s="49"/>
      <c r="B74" s="51"/>
      <c r="C74" s="53"/>
      <c r="D74" s="55"/>
      <c r="E74" s="8" t="s">
        <v>23</v>
      </c>
      <c r="F74" s="8" t="s">
        <v>20</v>
      </c>
      <c r="G74" s="8">
        <v>1</v>
      </c>
      <c r="H74" s="1">
        <v>400</v>
      </c>
      <c r="I74" s="4">
        <f t="shared" si="8"/>
        <v>400</v>
      </c>
    </row>
    <row r="75" spans="1:9" ht="15.75" thickBot="1">
      <c r="A75" s="49"/>
      <c r="B75" s="51"/>
      <c r="C75" s="53"/>
      <c r="D75" s="55"/>
      <c r="E75" s="8" t="s">
        <v>7</v>
      </c>
      <c r="F75" s="8" t="s">
        <v>9</v>
      </c>
      <c r="G75" s="8">
        <v>25</v>
      </c>
      <c r="H75" s="1">
        <v>20</v>
      </c>
      <c r="I75" s="4">
        <f t="shared" si="8"/>
        <v>500</v>
      </c>
    </row>
    <row r="76" spans="1:9" ht="15.75" thickBot="1">
      <c r="A76" s="49"/>
      <c r="B76" s="51"/>
      <c r="C76" s="53"/>
      <c r="D76" s="55"/>
      <c r="E76" s="8" t="s">
        <v>12</v>
      </c>
      <c r="F76" s="8" t="s">
        <v>11</v>
      </c>
      <c r="G76" s="8">
        <v>1</v>
      </c>
      <c r="H76" s="1">
        <v>700</v>
      </c>
      <c r="I76" s="4">
        <f t="shared" si="8"/>
        <v>700</v>
      </c>
    </row>
    <row r="77" spans="1:9">
      <c r="A77" s="49"/>
      <c r="B77" s="51"/>
      <c r="C77" s="53"/>
      <c r="D77" s="55"/>
      <c r="E77" s="8" t="s">
        <v>13</v>
      </c>
      <c r="F77" s="8" t="s">
        <v>14</v>
      </c>
      <c r="G77" s="11" t="s">
        <v>61</v>
      </c>
      <c r="H77" s="1">
        <v>202.89</v>
      </c>
      <c r="I77" s="4">
        <f>H77*24</f>
        <v>4869.3599999999997</v>
      </c>
    </row>
    <row r="78" spans="1:9">
      <c r="A78" s="33"/>
      <c r="B78" s="35"/>
      <c r="C78" s="37"/>
      <c r="D78" s="39"/>
      <c r="E78" s="1" t="s">
        <v>33</v>
      </c>
      <c r="F78" s="1" t="s">
        <v>34</v>
      </c>
      <c r="G78" s="1">
        <v>35</v>
      </c>
      <c r="H78" s="1"/>
      <c r="I78" s="14">
        <f>SUM(I68:I77)*35%</f>
        <v>3084.1509999999998</v>
      </c>
    </row>
    <row r="79" spans="1:9" ht="15.75" thickBot="1">
      <c r="A79" s="29" t="s">
        <v>15</v>
      </c>
      <c r="B79" s="30"/>
      <c r="C79" s="30"/>
      <c r="D79" s="30"/>
      <c r="E79" s="30"/>
      <c r="F79" s="30"/>
      <c r="G79" s="30"/>
      <c r="H79" s="31"/>
      <c r="I79" s="17">
        <f>SUM(I68:I78)</f>
        <v>11896.011</v>
      </c>
    </row>
    <row r="80" spans="1:9" ht="15.75" thickBot="1">
      <c r="A80" s="48">
        <v>10</v>
      </c>
      <c r="B80" s="50" t="s">
        <v>18</v>
      </c>
      <c r="C80" s="52">
        <v>1</v>
      </c>
      <c r="D80" s="54" t="s">
        <v>98</v>
      </c>
      <c r="E80" s="10" t="s">
        <v>7</v>
      </c>
      <c r="F80" s="10" t="s">
        <v>9</v>
      </c>
      <c r="G80" s="10">
        <v>50</v>
      </c>
      <c r="H80" s="3">
        <v>20</v>
      </c>
      <c r="I80" s="4">
        <f>G80*H80</f>
        <v>1000</v>
      </c>
    </row>
    <row r="81" spans="1:9" ht="15.75" thickBot="1">
      <c r="A81" s="49"/>
      <c r="B81" s="51"/>
      <c r="C81" s="53"/>
      <c r="D81" s="55"/>
      <c r="E81" s="8" t="s">
        <v>5</v>
      </c>
      <c r="F81" s="8" t="s">
        <v>49</v>
      </c>
      <c r="G81" s="8">
        <v>3</v>
      </c>
      <c r="H81" s="1">
        <v>280</v>
      </c>
      <c r="I81" s="4">
        <f t="shared" ref="I81:I86" si="9">G81*H81</f>
        <v>840</v>
      </c>
    </row>
    <row r="82" spans="1:9" ht="15.75" thickBot="1">
      <c r="A82" s="49"/>
      <c r="B82" s="51"/>
      <c r="C82" s="53"/>
      <c r="D82" s="55"/>
      <c r="E82" s="8" t="s">
        <v>21</v>
      </c>
      <c r="F82" s="8" t="s">
        <v>10</v>
      </c>
      <c r="G82" s="8">
        <v>2</v>
      </c>
      <c r="H82" s="1">
        <v>60</v>
      </c>
      <c r="I82" s="4">
        <f t="shared" si="9"/>
        <v>120</v>
      </c>
    </row>
    <row r="83" spans="1:9" ht="15.75" thickBot="1">
      <c r="A83" s="49"/>
      <c r="B83" s="51"/>
      <c r="C83" s="53"/>
      <c r="D83" s="55"/>
      <c r="E83" s="8" t="s">
        <v>23</v>
      </c>
      <c r="F83" s="8" t="s">
        <v>20</v>
      </c>
      <c r="G83" s="8">
        <v>1</v>
      </c>
      <c r="H83" s="1">
        <v>400</v>
      </c>
      <c r="I83" s="4">
        <f t="shared" si="9"/>
        <v>400</v>
      </c>
    </row>
    <row r="84" spans="1:9" ht="15.75" thickBot="1">
      <c r="A84" s="49"/>
      <c r="B84" s="51"/>
      <c r="C84" s="53"/>
      <c r="D84" s="55"/>
      <c r="E84" s="8" t="s">
        <v>47</v>
      </c>
      <c r="F84" s="8" t="s">
        <v>48</v>
      </c>
      <c r="G84" s="8">
        <v>0.8</v>
      </c>
      <c r="H84" s="1">
        <v>400</v>
      </c>
      <c r="I84" s="4">
        <f t="shared" si="9"/>
        <v>320</v>
      </c>
    </row>
    <row r="85" spans="1:9" ht="15.75" thickBot="1">
      <c r="A85" s="49"/>
      <c r="B85" s="51"/>
      <c r="C85" s="53"/>
      <c r="D85" s="55"/>
      <c r="E85" s="8" t="s">
        <v>12</v>
      </c>
      <c r="F85" s="8" t="s">
        <v>11</v>
      </c>
      <c r="G85" s="8">
        <v>1</v>
      </c>
      <c r="H85" s="1">
        <v>700</v>
      </c>
      <c r="I85" s="4">
        <f t="shared" si="9"/>
        <v>700</v>
      </c>
    </row>
    <row r="86" spans="1:9" ht="15.75" thickBot="1">
      <c r="A86" s="49"/>
      <c r="B86" s="51"/>
      <c r="C86" s="53"/>
      <c r="D86" s="55"/>
      <c r="E86" s="8" t="s">
        <v>26</v>
      </c>
      <c r="F86" s="8" t="s">
        <v>11</v>
      </c>
      <c r="G86" s="8">
        <v>1</v>
      </c>
      <c r="H86" s="1">
        <v>1400</v>
      </c>
      <c r="I86" s="4">
        <f t="shared" si="9"/>
        <v>1400</v>
      </c>
    </row>
    <row r="87" spans="1:9">
      <c r="A87" s="49"/>
      <c r="B87" s="51"/>
      <c r="C87" s="53"/>
      <c r="D87" s="55"/>
      <c r="E87" s="8" t="s">
        <v>13</v>
      </c>
      <c r="F87" s="8" t="s">
        <v>14</v>
      </c>
      <c r="G87" s="11" t="s">
        <v>62</v>
      </c>
      <c r="H87" s="1">
        <v>202.89</v>
      </c>
      <c r="I87" s="4">
        <f>H87*20</f>
        <v>4057.7999999999997</v>
      </c>
    </row>
    <row r="88" spans="1:9">
      <c r="A88" s="33"/>
      <c r="B88" s="35"/>
      <c r="C88" s="37"/>
      <c r="D88" s="39"/>
      <c r="E88" s="1" t="s">
        <v>33</v>
      </c>
      <c r="F88" s="1" t="s">
        <v>34</v>
      </c>
      <c r="G88" s="1">
        <v>35</v>
      </c>
      <c r="H88" s="1"/>
      <c r="I88" s="14">
        <f>SUM(I80:I87)*35%</f>
        <v>3093.2299999999996</v>
      </c>
    </row>
    <row r="89" spans="1:9" ht="15.75" thickBot="1">
      <c r="A89" s="29" t="s">
        <v>15</v>
      </c>
      <c r="B89" s="30"/>
      <c r="C89" s="30"/>
      <c r="D89" s="30"/>
      <c r="E89" s="30"/>
      <c r="F89" s="30"/>
      <c r="G89" s="30"/>
      <c r="H89" s="31"/>
      <c r="I89" s="17">
        <f>SUM(I80:I88)</f>
        <v>11931.029999999999</v>
      </c>
    </row>
    <row r="90" spans="1:9" ht="15.75" thickBot="1">
      <c r="A90" s="32">
        <v>11</v>
      </c>
      <c r="B90" s="34" t="s">
        <v>18</v>
      </c>
      <c r="C90" s="36" t="s">
        <v>53</v>
      </c>
      <c r="D90" s="38" t="s">
        <v>99</v>
      </c>
      <c r="E90" s="3" t="s">
        <v>7</v>
      </c>
      <c r="F90" s="3" t="s">
        <v>9</v>
      </c>
      <c r="G90" s="3">
        <v>50</v>
      </c>
      <c r="H90" s="3">
        <v>20</v>
      </c>
      <c r="I90" s="4">
        <f>G90*H90</f>
        <v>1000</v>
      </c>
    </row>
    <row r="91" spans="1:9" ht="15.75" thickBot="1">
      <c r="A91" s="40"/>
      <c r="B91" s="41"/>
      <c r="C91" s="42"/>
      <c r="D91" s="43"/>
      <c r="E91" s="1" t="s">
        <v>5</v>
      </c>
      <c r="F91" s="1" t="s">
        <v>49</v>
      </c>
      <c r="G91" s="1">
        <v>3</v>
      </c>
      <c r="H91" s="1">
        <v>280</v>
      </c>
      <c r="I91" s="4">
        <f t="shared" ref="I91:I97" si="10">G91*H91</f>
        <v>840</v>
      </c>
    </row>
    <row r="92" spans="1:9" ht="15.75" thickBot="1">
      <c r="A92" s="40"/>
      <c r="B92" s="41"/>
      <c r="C92" s="42"/>
      <c r="D92" s="43"/>
      <c r="E92" s="1" t="s">
        <v>47</v>
      </c>
      <c r="F92" s="1" t="s">
        <v>48</v>
      </c>
      <c r="G92" s="1">
        <v>0.8</v>
      </c>
      <c r="H92" s="1">
        <v>400</v>
      </c>
      <c r="I92" s="4">
        <f t="shared" si="10"/>
        <v>320</v>
      </c>
    </row>
    <row r="93" spans="1:9" ht="15.75" thickBot="1">
      <c r="A93" s="40"/>
      <c r="B93" s="41"/>
      <c r="C93" s="42"/>
      <c r="D93" s="43"/>
      <c r="E93" s="1" t="s">
        <v>23</v>
      </c>
      <c r="F93" s="1" t="s">
        <v>20</v>
      </c>
      <c r="G93" s="1">
        <v>1</v>
      </c>
      <c r="H93" s="1">
        <v>400</v>
      </c>
      <c r="I93" s="4">
        <f t="shared" si="10"/>
        <v>400</v>
      </c>
    </row>
    <row r="94" spans="1:9" ht="15.75" thickBot="1">
      <c r="A94" s="40"/>
      <c r="B94" s="41"/>
      <c r="C94" s="42"/>
      <c r="D94" s="43"/>
      <c r="E94" s="1" t="s">
        <v>21</v>
      </c>
      <c r="F94" s="1" t="s">
        <v>10</v>
      </c>
      <c r="G94" s="1">
        <v>2</v>
      </c>
      <c r="H94" s="1">
        <v>60</v>
      </c>
      <c r="I94" s="4">
        <f t="shared" si="10"/>
        <v>120</v>
      </c>
    </row>
    <row r="95" spans="1:9" ht="15.75" thickBot="1">
      <c r="A95" s="40"/>
      <c r="B95" s="41"/>
      <c r="C95" s="42"/>
      <c r="D95" s="43"/>
      <c r="E95" s="1" t="s">
        <v>19</v>
      </c>
      <c r="F95" s="1" t="s">
        <v>20</v>
      </c>
      <c r="G95" s="1">
        <v>5</v>
      </c>
      <c r="H95" s="1">
        <v>210</v>
      </c>
      <c r="I95" s="4">
        <f t="shared" si="10"/>
        <v>1050</v>
      </c>
    </row>
    <row r="96" spans="1:9" ht="15.75" thickBot="1">
      <c r="A96" s="40"/>
      <c r="B96" s="41"/>
      <c r="C96" s="42"/>
      <c r="D96" s="43"/>
      <c r="E96" s="1" t="s">
        <v>12</v>
      </c>
      <c r="F96" s="1" t="s">
        <v>11</v>
      </c>
      <c r="G96" s="1">
        <v>1</v>
      </c>
      <c r="H96" s="1">
        <v>700</v>
      </c>
      <c r="I96" s="4">
        <f t="shared" si="10"/>
        <v>700</v>
      </c>
    </row>
    <row r="97" spans="1:10" ht="15.75" thickBot="1">
      <c r="A97" s="40"/>
      <c r="B97" s="41"/>
      <c r="C97" s="42"/>
      <c r="D97" s="43"/>
      <c r="E97" s="1" t="s">
        <v>26</v>
      </c>
      <c r="F97" s="1" t="s">
        <v>11</v>
      </c>
      <c r="G97" s="1">
        <v>1</v>
      </c>
      <c r="H97" s="1">
        <v>1400</v>
      </c>
      <c r="I97" s="4">
        <f t="shared" si="10"/>
        <v>1400</v>
      </c>
    </row>
    <row r="98" spans="1:10">
      <c r="A98" s="40"/>
      <c r="B98" s="41"/>
      <c r="C98" s="42"/>
      <c r="D98" s="43"/>
      <c r="E98" s="1" t="s">
        <v>13</v>
      </c>
      <c r="F98" s="1" t="s">
        <v>14</v>
      </c>
      <c r="G98" s="2" t="s">
        <v>63</v>
      </c>
      <c r="H98" s="1">
        <v>202.89</v>
      </c>
      <c r="I98" s="4">
        <f>H98*24</f>
        <v>4869.3599999999997</v>
      </c>
    </row>
    <row r="99" spans="1:10">
      <c r="A99" s="40"/>
      <c r="B99" s="41"/>
      <c r="C99" s="42"/>
      <c r="D99" s="43"/>
      <c r="E99" s="1" t="s">
        <v>33</v>
      </c>
      <c r="F99" s="1" t="s">
        <v>34</v>
      </c>
      <c r="G99" s="1">
        <v>35</v>
      </c>
      <c r="H99" s="1"/>
      <c r="I99" s="14">
        <f>SUM(I90:I98)*35%</f>
        <v>3744.7759999999998</v>
      </c>
    </row>
    <row r="100" spans="1:10" ht="15.75" thickBot="1">
      <c r="A100" s="29" t="s">
        <v>15</v>
      </c>
      <c r="B100" s="30"/>
      <c r="C100" s="30"/>
      <c r="D100" s="30"/>
      <c r="E100" s="30"/>
      <c r="F100" s="30"/>
      <c r="G100" s="30"/>
      <c r="H100" s="31"/>
      <c r="I100" s="17">
        <f>SUM(I90:I99)</f>
        <v>14444.136</v>
      </c>
    </row>
    <row r="101" spans="1:10" ht="15.75" thickBot="1">
      <c r="A101" s="48">
        <v>12</v>
      </c>
      <c r="B101" s="50" t="s">
        <v>18</v>
      </c>
      <c r="C101" s="52" t="s">
        <v>30</v>
      </c>
      <c r="D101" s="54" t="s">
        <v>100</v>
      </c>
      <c r="E101" s="10" t="s">
        <v>7</v>
      </c>
      <c r="F101" s="10" t="s">
        <v>9</v>
      </c>
      <c r="G101" s="10">
        <v>50</v>
      </c>
      <c r="H101" s="3">
        <v>20</v>
      </c>
      <c r="I101" s="4">
        <f>G101*H101</f>
        <v>1000</v>
      </c>
    </row>
    <row r="102" spans="1:10" ht="15.75" thickBot="1">
      <c r="A102" s="49"/>
      <c r="B102" s="51"/>
      <c r="C102" s="53"/>
      <c r="D102" s="55"/>
      <c r="E102" s="22" t="s">
        <v>47</v>
      </c>
      <c r="F102" s="22" t="s">
        <v>48</v>
      </c>
      <c r="G102" s="22">
        <v>0.8</v>
      </c>
      <c r="H102" s="5">
        <v>400</v>
      </c>
      <c r="I102" s="4">
        <f t="shared" ref="I102:I106" si="11">G102*H102</f>
        <v>320</v>
      </c>
    </row>
    <row r="103" spans="1:10" ht="15.75" thickBot="1">
      <c r="A103" s="49"/>
      <c r="B103" s="51"/>
      <c r="C103" s="53"/>
      <c r="D103" s="55"/>
      <c r="E103" s="22" t="s">
        <v>21</v>
      </c>
      <c r="F103" s="22" t="s">
        <v>10</v>
      </c>
      <c r="G103" s="22">
        <v>2</v>
      </c>
      <c r="H103" s="5">
        <v>60</v>
      </c>
      <c r="I103" s="4">
        <f t="shared" si="11"/>
        <v>120</v>
      </c>
    </row>
    <row r="104" spans="1:10" ht="15.75" thickBot="1">
      <c r="A104" s="49"/>
      <c r="B104" s="51"/>
      <c r="C104" s="53"/>
      <c r="D104" s="55"/>
      <c r="E104" s="22" t="s">
        <v>23</v>
      </c>
      <c r="F104" s="22" t="s">
        <v>20</v>
      </c>
      <c r="G104" s="22">
        <v>2</v>
      </c>
      <c r="H104" s="5">
        <v>400</v>
      </c>
      <c r="I104" s="4">
        <f t="shared" si="11"/>
        <v>800</v>
      </c>
    </row>
    <row r="105" spans="1:10" ht="15.75" thickBot="1">
      <c r="A105" s="49"/>
      <c r="B105" s="51"/>
      <c r="C105" s="53"/>
      <c r="D105" s="55"/>
      <c r="E105" s="8" t="s">
        <v>5</v>
      </c>
      <c r="F105" s="8" t="s">
        <v>49</v>
      </c>
      <c r="G105" s="8">
        <v>3</v>
      </c>
      <c r="H105" s="1">
        <v>280</v>
      </c>
      <c r="I105" s="4">
        <f t="shared" si="11"/>
        <v>840</v>
      </c>
    </row>
    <row r="106" spans="1:10" ht="15.75" thickBot="1">
      <c r="A106" s="49"/>
      <c r="B106" s="51"/>
      <c r="C106" s="53"/>
      <c r="D106" s="55"/>
      <c r="E106" s="8" t="s">
        <v>26</v>
      </c>
      <c r="F106" s="8" t="s">
        <v>11</v>
      </c>
      <c r="G106" s="8">
        <v>1</v>
      </c>
      <c r="H106" s="1">
        <v>1400</v>
      </c>
      <c r="I106" s="4">
        <f t="shared" si="11"/>
        <v>1400</v>
      </c>
    </row>
    <row r="107" spans="1:10" ht="15.75" thickBot="1">
      <c r="A107" s="49"/>
      <c r="B107" s="51"/>
      <c r="C107" s="53"/>
      <c r="D107" s="55"/>
      <c r="E107" s="8" t="s">
        <v>12</v>
      </c>
      <c r="F107" s="8" t="s">
        <v>11</v>
      </c>
      <c r="G107" s="8">
        <v>1</v>
      </c>
      <c r="H107" s="1">
        <v>700</v>
      </c>
      <c r="I107" s="4">
        <f t="shared" ref="I107" si="12">G107*H107</f>
        <v>700</v>
      </c>
    </row>
    <row r="108" spans="1:10">
      <c r="A108" s="49"/>
      <c r="B108" s="51"/>
      <c r="C108" s="53"/>
      <c r="D108" s="55"/>
      <c r="E108" s="8" t="s">
        <v>13</v>
      </c>
      <c r="F108" s="8" t="s">
        <v>14</v>
      </c>
      <c r="G108" s="11" t="s">
        <v>64</v>
      </c>
      <c r="H108" s="1">
        <v>202.89</v>
      </c>
      <c r="I108" s="4">
        <f>H108*21</f>
        <v>4260.6899999999996</v>
      </c>
    </row>
    <row r="109" spans="1:10">
      <c r="A109" s="33"/>
      <c r="B109" s="35"/>
      <c r="C109" s="37"/>
      <c r="D109" s="39"/>
      <c r="E109" s="1" t="s">
        <v>33</v>
      </c>
      <c r="F109" s="1" t="s">
        <v>34</v>
      </c>
      <c r="G109" s="1">
        <v>35</v>
      </c>
      <c r="H109" s="1"/>
      <c r="I109" s="14">
        <f>SUM(I101:I108)*35%</f>
        <v>3304.2414999999992</v>
      </c>
    </row>
    <row r="110" spans="1:10" ht="15.75" thickBot="1">
      <c r="A110" s="25" t="s">
        <v>15</v>
      </c>
      <c r="B110" s="26"/>
      <c r="C110" s="26"/>
      <c r="D110" s="26"/>
      <c r="E110" s="26"/>
      <c r="F110" s="26"/>
      <c r="G110" s="26"/>
      <c r="H110" s="27"/>
      <c r="I110" s="15">
        <f>SUM(I101:I109)</f>
        <v>12744.931499999999</v>
      </c>
    </row>
    <row r="111" spans="1:10" ht="15.75" thickBot="1">
      <c r="A111" s="32">
        <v>13</v>
      </c>
      <c r="B111" s="34" t="s">
        <v>4</v>
      </c>
      <c r="C111" s="36" t="s">
        <v>65</v>
      </c>
      <c r="D111" s="38" t="s">
        <v>101</v>
      </c>
      <c r="E111" s="3" t="s">
        <v>7</v>
      </c>
      <c r="F111" s="3" t="s">
        <v>9</v>
      </c>
      <c r="G111" s="3">
        <v>50</v>
      </c>
      <c r="H111" s="3">
        <v>20</v>
      </c>
      <c r="I111" s="4">
        <f>G111*H111</f>
        <v>1000</v>
      </c>
    </row>
    <row r="112" spans="1:10" ht="15.75" thickBot="1">
      <c r="A112" s="40"/>
      <c r="B112" s="41"/>
      <c r="C112" s="42"/>
      <c r="D112" s="43"/>
      <c r="E112" s="1" t="s">
        <v>5</v>
      </c>
      <c r="F112" s="1" t="s">
        <v>49</v>
      </c>
      <c r="G112" s="1">
        <v>4</v>
      </c>
      <c r="H112" s="1">
        <v>280</v>
      </c>
      <c r="I112" s="4">
        <f t="shared" ref="I112:I116" si="13">G112*H112</f>
        <v>1120</v>
      </c>
      <c r="J112" s="21"/>
    </row>
    <row r="113" spans="1:9" ht="15.75" thickBot="1">
      <c r="A113" s="40"/>
      <c r="B113" s="41"/>
      <c r="C113" s="42"/>
      <c r="D113" s="43"/>
      <c r="E113" s="1" t="s">
        <v>47</v>
      </c>
      <c r="F113" s="1" t="s">
        <v>48</v>
      </c>
      <c r="G113" s="1">
        <v>0.8</v>
      </c>
      <c r="H113" s="1">
        <v>400</v>
      </c>
      <c r="I113" s="4">
        <f t="shared" si="13"/>
        <v>320</v>
      </c>
    </row>
    <row r="114" spans="1:9" ht="15.75" thickBot="1">
      <c r="A114" s="40"/>
      <c r="B114" s="41"/>
      <c r="C114" s="42"/>
      <c r="D114" s="43"/>
      <c r="E114" s="1" t="s">
        <v>55</v>
      </c>
      <c r="F114" s="1" t="s">
        <v>9</v>
      </c>
      <c r="G114" s="1">
        <v>25</v>
      </c>
      <c r="H114" s="1">
        <v>3</v>
      </c>
      <c r="I114" s="4">
        <f t="shared" si="13"/>
        <v>75</v>
      </c>
    </row>
    <row r="115" spans="1:9" ht="15.75" thickBot="1">
      <c r="A115" s="40"/>
      <c r="B115" s="41"/>
      <c r="C115" s="42"/>
      <c r="D115" s="43"/>
      <c r="E115" s="1" t="s">
        <v>26</v>
      </c>
      <c r="F115" s="1" t="s">
        <v>11</v>
      </c>
      <c r="G115" s="1">
        <v>1</v>
      </c>
      <c r="H115" s="1">
        <v>1400</v>
      </c>
      <c r="I115" s="4">
        <f t="shared" si="13"/>
        <v>1400</v>
      </c>
    </row>
    <row r="116" spans="1:9" ht="15.75" thickBot="1">
      <c r="A116" s="40"/>
      <c r="B116" s="41"/>
      <c r="C116" s="42"/>
      <c r="D116" s="43"/>
      <c r="E116" s="1" t="s">
        <v>12</v>
      </c>
      <c r="F116" s="1" t="s">
        <v>11</v>
      </c>
      <c r="G116" s="1">
        <v>1</v>
      </c>
      <c r="H116" s="1">
        <v>700</v>
      </c>
      <c r="I116" s="4">
        <f t="shared" si="13"/>
        <v>700</v>
      </c>
    </row>
    <row r="117" spans="1:9">
      <c r="A117" s="40"/>
      <c r="B117" s="41"/>
      <c r="C117" s="42"/>
      <c r="D117" s="43"/>
      <c r="E117" s="1" t="s">
        <v>13</v>
      </c>
      <c r="F117" s="1" t="s">
        <v>14</v>
      </c>
      <c r="G117" s="2" t="s">
        <v>66</v>
      </c>
      <c r="H117" s="1">
        <v>270.52</v>
      </c>
      <c r="I117" s="4">
        <f>H117*15</f>
        <v>4057.7999999999997</v>
      </c>
    </row>
    <row r="118" spans="1:9">
      <c r="A118" s="40"/>
      <c r="B118" s="41"/>
      <c r="C118" s="42"/>
      <c r="D118" s="43"/>
      <c r="E118" s="1" t="s">
        <v>33</v>
      </c>
      <c r="F118" s="1" t="s">
        <v>34</v>
      </c>
      <c r="G118" s="1">
        <v>35</v>
      </c>
      <c r="H118" s="1"/>
      <c r="I118" s="14">
        <f>SUM(I111:I117)*35%</f>
        <v>3035.4799999999996</v>
      </c>
    </row>
    <row r="119" spans="1:9" ht="15.75" thickBot="1">
      <c r="A119" s="29" t="s">
        <v>15</v>
      </c>
      <c r="B119" s="30"/>
      <c r="C119" s="30"/>
      <c r="D119" s="30"/>
      <c r="E119" s="30"/>
      <c r="F119" s="30"/>
      <c r="G119" s="30"/>
      <c r="H119" s="31"/>
      <c r="I119" s="17">
        <f>SUM(I111:I118)</f>
        <v>11708.279999999999</v>
      </c>
    </row>
    <row r="120" spans="1:9" ht="15.75" thickBot="1">
      <c r="A120" s="32">
        <v>14</v>
      </c>
      <c r="B120" s="34" t="s">
        <v>4</v>
      </c>
      <c r="C120" s="36" t="s">
        <v>67</v>
      </c>
      <c r="D120" s="38" t="s">
        <v>102</v>
      </c>
      <c r="E120" s="3" t="s">
        <v>7</v>
      </c>
      <c r="F120" s="3" t="s">
        <v>9</v>
      </c>
      <c r="G120" s="3">
        <v>60</v>
      </c>
      <c r="H120" s="3">
        <v>20</v>
      </c>
      <c r="I120" s="4">
        <f>G120*H120</f>
        <v>1200</v>
      </c>
    </row>
    <row r="121" spans="1:9" ht="15.75" thickBot="1">
      <c r="A121" s="40"/>
      <c r="B121" s="41"/>
      <c r="C121" s="42"/>
      <c r="D121" s="43"/>
      <c r="E121" s="1" t="s">
        <v>5</v>
      </c>
      <c r="F121" s="1" t="s">
        <v>49</v>
      </c>
      <c r="G121" s="1">
        <v>4</v>
      </c>
      <c r="H121" s="1">
        <v>280</v>
      </c>
      <c r="I121" s="4">
        <f t="shared" ref="I121:I125" si="14">G121*H121</f>
        <v>1120</v>
      </c>
    </row>
    <row r="122" spans="1:9" ht="15.75" thickBot="1">
      <c r="A122" s="40"/>
      <c r="B122" s="41"/>
      <c r="C122" s="42"/>
      <c r="D122" s="43"/>
      <c r="E122" s="1" t="s">
        <v>47</v>
      </c>
      <c r="F122" s="1" t="s">
        <v>48</v>
      </c>
      <c r="G122" s="1">
        <v>1.5</v>
      </c>
      <c r="H122" s="1">
        <v>400</v>
      </c>
      <c r="I122" s="4">
        <f t="shared" si="14"/>
        <v>600</v>
      </c>
    </row>
    <row r="123" spans="1:9" ht="15.75" thickBot="1">
      <c r="A123" s="40"/>
      <c r="B123" s="41"/>
      <c r="C123" s="42"/>
      <c r="D123" s="43"/>
      <c r="E123" s="1" t="s">
        <v>55</v>
      </c>
      <c r="F123" s="1" t="s">
        <v>9</v>
      </c>
      <c r="G123" s="1">
        <v>25</v>
      </c>
      <c r="H123" s="1">
        <v>3</v>
      </c>
      <c r="I123" s="4">
        <f t="shared" si="14"/>
        <v>75</v>
      </c>
    </row>
    <row r="124" spans="1:9" ht="15.75" thickBot="1">
      <c r="A124" s="40"/>
      <c r="B124" s="41"/>
      <c r="C124" s="42"/>
      <c r="D124" s="43"/>
      <c r="E124" s="1" t="s">
        <v>26</v>
      </c>
      <c r="F124" s="1" t="s">
        <v>11</v>
      </c>
      <c r="G124" s="1">
        <v>1</v>
      </c>
      <c r="H124" s="1">
        <v>1400</v>
      </c>
      <c r="I124" s="4">
        <f t="shared" si="14"/>
        <v>1400</v>
      </c>
    </row>
    <row r="125" spans="1:9" ht="15.75" thickBot="1">
      <c r="A125" s="40"/>
      <c r="B125" s="41"/>
      <c r="C125" s="42"/>
      <c r="D125" s="43"/>
      <c r="E125" s="1" t="s">
        <v>12</v>
      </c>
      <c r="F125" s="1" t="s">
        <v>11</v>
      </c>
      <c r="G125" s="1">
        <v>1</v>
      </c>
      <c r="H125" s="1">
        <v>700</v>
      </c>
      <c r="I125" s="4">
        <f t="shared" si="14"/>
        <v>700</v>
      </c>
    </row>
    <row r="126" spans="1:9">
      <c r="A126" s="40"/>
      <c r="B126" s="41"/>
      <c r="C126" s="42"/>
      <c r="D126" s="43"/>
      <c r="E126" s="1" t="s">
        <v>13</v>
      </c>
      <c r="F126" s="1" t="s">
        <v>14</v>
      </c>
      <c r="G126" s="2" t="s">
        <v>68</v>
      </c>
      <c r="H126" s="1">
        <v>270.52</v>
      </c>
      <c r="I126" s="4">
        <f>H126*18</f>
        <v>4869.3599999999997</v>
      </c>
    </row>
    <row r="127" spans="1:9">
      <c r="A127" s="40"/>
      <c r="B127" s="41"/>
      <c r="C127" s="42"/>
      <c r="D127" s="43"/>
      <c r="E127" s="1" t="s">
        <v>33</v>
      </c>
      <c r="F127" s="1" t="s">
        <v>34</v>
      </c>
      <c r="G127" s="1">
        <v>35</v>
      </c>
      <c r="H127" s="1"/>
      <c r="I127" s="14">
        <f>SUM(I120:I126)*35%</f>
        <v>3487.5259999999998</v>
      </c>
    </row>
    <row r="128" spans="1:9" ht="15.75" thickBot="1">
      <c r="A128" s="29" t="s">
        <v>15</v>
      </c>
      <c r="B128" s="30"/>
      <c r="C128" s="30"/>
      <c r="D128" s="30"/>
      <c r="E128" s="30"/>
      <c r="F128" s="30"/>
      <c r="G128" s="30"/>
      <c r="H128" s="31"/>
      <c r="I128" s="17">
        <f>SUM(I120:I127)</f>
        <v>13451.886</v>
      </c>
    </row>
    <row r="129" spans="1:9" ht="15.75" thickBot="1">
      <c r="A129" s="32">
        <v>15</v>
      </c>
      <c r="B129" s="34" t="s">
        <v>4</v>
      </c>
      <c r="C129" s="36" t="s">
        <v>69</v>
      </c>
      <c r="D129" s="38" t="s">
        <v>103</v>
      </c>
      <c r="E129" s="3" t="s">
        <v>45</v>
      </c>
      <c r="F129" s="3" t="s">
        <v>9</v>
      </c>
      <c r="G129" s="3">
        <v>1</v>
      </c>
      <c r="H129" s="3">
        <v>500</v>
      </c>
      <c r="I129" s="4">
        <f>G129*H129</f>
        <v>500</v>
      </c>
    </row>
    <row r="130" spans="1:9" ht="15.75" thickBot="1">
      <c r="A130" s="40"/>
      <c r="B130" s="41"/>
      <c r="C130" s="42"/>
      <c r="D130" s="43"/>
      <c r="E130" s="1" t="s">
        <v>55</v>
      </c>
      <c r="F130" s="1" t="s">
        <v>9</v>
      </c>
      <c r="G130" s="1">
        <v>25</v>
      </c>
      <c r="H130" s="1">
        <v>3</v>
      </c>
      <c r="I130" s="4">
        <f t="shared" ref="I130:I132" si="15">G130*H130</f>
        <v>75</v>
      </c>
    </row>
    <row r="131" spans="1:9" ht="15.75" thickBot="1">
      <c r="A131" s="40"/>
      <c r="B131" s="41"/>
      <c r="C131" s="42"/>
      <c r="D131" s="43"/>
      <c r="E131" s="1" t="s">
        <v>60</v>
      </c>
      <c r="F131" s="1" t="s">
        <v>48</v>
      </c>
      <c r="G131" s="1">
        <v>0.15</v>
      </c>
      <c r="H131" s="1">
        <v>4000</v>
      </c>
      <c r="I131" s="4">
        <f t="shared" si="15"/>
        <v>600</v>
      </c>
    </row>
    <row r="132" spans="1:9" ht="15.75" thickBot="1">
      <c r="A132" s="40"/>
      <c r="B132" s="41"/>
      <c r="C132" s="42"/>
      <c r="D132" s="43"/>
      <c r="E132" s="1" t="s">
        <v>12</v>
      </c>
      <c r="F132" s="1" t="s">
        <v>11</v>
      </c>
      <c r="G132" s="1">
        <v>1</v>
      </c>
      <c r="H132" s="1">
        <v>700</v>
      </c>
      <c r="I132" s="4">
        <f t="shared" si="15"/>
        <v>700</v>
      </c>
    </row>
    <row r="133" spans="1:9">
      <c r="A133" s="40"/>
      <c r="B133" s="41"/>
      <c r="C133" s="42"/>
      <c r="D133" s="43"/>
      <c r="E133" s="1" t="s">
        <v>13</v>
      </c>
      <c r="F133" s="1" t="s">
        <v>14</v>
      </c>
      <c r="G133" s="2" t="s">
        <v>29</v>
      </c>
      <c r="H133" s="1">
        <v>202.89</v>
      </c>
      <c r="I133" s="4">
        <f>H133*8</f>
        <v>1623.12</v>
      </c>
    </row>
    <row r="134" spans="1:9">
      <c r="A134" s="40"/>
      <c r="B134" s="41"/>
      <c r="C134" s="42"/>
      <c r="D134" s="43"/>
      <c r="E134" s="1" t="s">
        <v>33</v>
      </c>
      <c r="F134" s="1" t="s">
        <v>34</v>
      </c>
      <c r="G134" s="1">
        <v>35</v>
      </c>
      <c r="H134" s="1"/>
      <c r="I134" s="14">
        <f>SUM(I129:I133)*35%</f>
        <v>1224.3419999999999</v>
      </c>
    </row>
    <row r="135" spans="1:9" ht="15.75" thickBot="1">
      <c r="A135" s="29" t="s">
        <v>15</v>
      </c>
      <c r="B135" s="30"/>
      <c r="C135" s="30"/>
      <c r="D135" s="30"/>
      <c r="E135" s="30"/>
      <c r="F135" s="30"/>
      <c r="G135" s="30"/>
      <c r="H135" s="31"/>
      <c r="I135" s="17">
        <f>SUM(I129:I134)</f>
        <v>4722.4619999999995</v>
      </c>
    </row>
    <row r="136" spans="1:9" ht="15.75" thickBot="1">
      <c r="A136" s="32">
        <v>16</v>
      </c>
      <c r="B136" s="34" t="s">
        <v>4</v>
      </c>
      <c r="C136" s="36" t="s">
        <v>70</v>
      </c>
      <c r="D136" s="38" t="s">
        <v>103</v>
      </c>
      <c r="E136" s="3" t="s">
        <v>45</v>
      </c>
      <c r="F136" s="3" t="s">
        <v>9</v>
      </c>
      <c r="G136" s="3">
        <v>1</v>
      </c>
      <c r="H136" s="3">
        <v>500</v>
      </c>
      <c r="I136" s="4">
        <f>G136*H136</f>
        <v>500</v>
      </c>
    </row>
    <row r="137" spans="1:9" ht="15.75" thickBot="1">
      <c r="A137" s="33"/>
      <c r="B137" s="35"/>
      <c r="C137" s="37"/>
      <c r="D137" s="39"/>
      <c r="E137" s="1" t="s">
        <v>55</v>
      </c>
      <c r="F137" s="1" t="s">
        <v>9</v>
      </c>
      <c r="G137" s="1">
        <v>25</v>
      </c>
      <c r="H137" s="1">
        <v>3</v>
      </c>
      <c r="I137" s="4">
        <f t="shared" ref="I137:I139" si="16">G137*H137</f>
        <v>75</v>
      </c>
    </row>
    <row r="138" spans="1:9" ht="15.75" thickBot="1">
      <c r="A138" s="33"/>
      <c r="B138" s="35"/>
      <c r="C138" s="37"/>
      <c r="D138" s="39"/>
      <c r="E138" s="1" t="s">
        <v>60</v>
      </c>
      <c r="F138" s="1" t="s">
        <v>48</v>
      </c>
      <c r="G138" s="1">
        <v>0.15</v>
      </c>
      <c r="H138" s="1">
        <v>4000</v>
      </c>
      <c r="I138" s="4">
        <f t="shared" si="16"/>
        <v>600</v>
      </c>
    </row>
    <row r="139" spans="1:9" ht="15.75" thickBot="1">
      <c r="A139" s="33"/>
      <c r="B139" s="35"/>
      <c r="C139" s="37"/>
      <c r="D139" s="39"/>
      <c r="E139" s="1" t="s">
        <v>12</v>
      </c>
      <c r="F139" s="1" t="s">
        <v>11</v>
      </c>
      <c r="G139" s="1">
        <v>1</v>
      </c>
      <c r="H139" s="1">
        <v>700</v>
      </c>
      <c r="I139" s="4">
        <f t="shared" si="16"/>
        <v>700</v>
      </c>
    </row>
    <row r="140" spans="1:9">
      <c r="A140" s="40"/>
      <c r="B140" s="41"/>
      <c r="C140" s="42"/>
      <c r="D140" s="43"/>
      <c r="E140" s="1" t="s">
        <v>13</v>
      </c>
      <c r="F140" s="1" t="s">
        <v>14</v>
      </c>
      <c r="G140" s="2" t="s">
        <v>29</v>
      </c>
      <c r="H140" s="1">
        <v>202.89</v>
      </c>
      <c r="I140" s="4">
        <f>H140*8</f>
        <v>1623.12</v>
      </c>
    </row>
    <row r="141" spans="1:9">
      <c r="A141" s="40"/>
      <c r="B141" s="41"/>
      <c r="C141" s="42"/>
      <c r="D141" s="43"/>
      <c r="E141" s="1" t="s">
        <v>33</v>
      </c>
      <c r="F141" s="1" t="s">
        <v>34</v>
      </c>
      <c r="G141" s="1">
        <v>35</v>
      </c>
      <c r="H141" s="1"/>
      <c r="I141" s="14">
        <f>SUM(I136:I140)*35%</f>
        <v>1224.3419999999999</v>
      </c>
    </row>
    <row r="142" spans="1:9" ht="15.75" thickBot="1">
      <c r="A142" s="29" t="s">
        <v>15</v>
      </c>
      <c r="B142" s="30"/>
      <c r="C142" s="30"/>
      <c r="D142" s="30"/>
      <c r="E142" s="30"/>
      <c r="F142" s="30"/>
      <c r="G142" s="30"/>
      <c r="H142" s="31"/>
      <c r="I142" s="17">
        <f>SUM(I136:I141)</f>
        <v>4722.4619999999995</v>
      </c>
    </row>
    <row r="143" spans="1:9" ht="15.75" thickBot="1">
      <c r="A143" s="32">
        <v>17</v>
      </c>
      <c r="B143" s="34" t="s">
        <v>4</v>
      </c>
      <c r="C143" s="36" t="s">
        <v>71</v>
      </c>
      <c r="D143" s="38" t="s">
        <v>89</v>
      </c>
      <c r="E143" s="3" t="s">
        <v>5</v>
      </c>
      <c r="F143" s="3" t="s">
        <v>49</v>
      </c>
      <c r="G143" s="3">
        <v>1</v>
      </c>
      <c r="H143" s="3">
        <v>280</v>
      </c>
      <c r="I143" s="4">
        <f>G143*H143</f>
        <v>280</v>
      </c>
    </row>
    <row r="144" spans="1:9" ht="15.75" thickBot="1">
      <c r="A144" s="33"/>
      <c r="B144" s="35"/>
      <c r="C144" s="37"/>
      <c r="D144" s="39"/>
      <c r="E144" s="5" t="s">
        <v>7</v>
      </c>
      <c r="F144" s="5" t="s">
        <v>9</v>
      </c>
      <c r="G144" s="5">
        <v>25</v>
      </c>
      <c r="H144" s="5">
        <v>20</v>
      </c>
      <c r="I144" s="4">
        <f>H144*G144</f>
        <v>500</v>
      </c>
    </row>
    <row r="145" spans="1:9" ht="15.75" thickBot="1">
      <c r="A145" s="33"/>
      <c r="B145" s="35"/>
      <c r="C145" s="37"/>
      <c r="D145" s="39"/>
      <c r="E145" s="5" t="s">
        <v>47</v>
      </c>
      <c r="F145" s="5" t="s">
        <v>48</v>
      </c>
      <c r="G145" s="5">
        <v>0.5</v>
      </c>
      <c r="H145" s="5">
        <v>400</v>
      </c>
      <c r="I145" s="4">
        <f t="shared" ref="I145:I146" si="17">H145*G145</f>
        <v>200</v>
      </c>
    </row>
    <row r="146" spans="1:9" ht="15.75" thickBot="1">
      <c r="A146" s="33"/>
      <c r="B146" s="35"/>
      <c r="C146" s="37"/>
      <c r="D146" s="39"/>
      <c r="E146" s="5" t="s">
        <v>45</v>
      </c>
      <c r="F146" s="5" t="s">
        <v>9</v>
      </c>
      <c r="G146" s="5">
        <v>1</v>
      </c>
      <c r="H146" s="5">
        <v>500</v>
      </c>
      <c r="I146" s="4">
        <f t="shared" si="17"/>
        <v>500</v>
      </c>
    </row>
    <row r="147" spans="1:9" ht="15.75" thickBot="1">
      <c r="A147" s="40"/>
      <c r="B147" s="41"/>
      <c r="C147" s="42"/>
      <c r="D147" s="43"/>
      <c r="E147" s="1" t="s">
        <v>55</v>
      </c>
      <c r="F147" s="1" t="s">
        <v>9</v>
      </c>
      <c r="G147" s="1">
        <v>30</v>
      </c>
      <c r="H147" s="1">
        <v>3</v>
      </c>
      <c r="I147" s="4">
        <f t="shared" ref="I147:I149" si="18">G147*H147</f>
        <v>90</v>
      </c>
    </row>
    <row r="148" spans="1:9" ht="15.75" thickBot="1">
      <c r="A148" s="40"/>
      <c r="B148" s="41"/>
      <c r="C148" s="42"/>
      <c r="D148" s="43"/>
      <c r="E148" s="1" t="s">
        <v>60</v>
      </c>
      <c r="F148" s="1" t="s">
        <v>48</v>
      </c>
      <c r="G148" s="1">
        <v>0.15</v>
      </c>
      <c r="H148" s="1">
        <v>4000</v>
      </c>
      <c r="I148" s="4">
        <f t="shared" si="18"/>
        <v>600</v>
      </c>
    </row>
    <row r="149" spans="1:9" ht="15.75" thickBot="1">
      <c r="A149" s="40"/>
      <c r="B149" s="41"/>
      <c r="C149" s="42"/>
      <c r="D149" s="43"/>
      <c r="E149" s="1" t="s">
        <v>12</v>
      </c>
      <c r="F149" s="1" t="s">
        <v>11</v>
      </c>
      <c r="G149" s="1">
        <v>1</v>
      </c>
      <c r="H149" s="1">
        <v>700</v>
      </c>
      <c r="I149" s="4">
        <f t="shared" si="18"/>
        <v>700</v>
      </c>
    </row>
    <row r="150" spans="1:9">
      <c r="A150" s="40"/>
      <c r="B150" s="41"/>
      <c r="C150" s="42"/>
      <c r="D150" s="43"/>
      <c r="E150" s="1" t="s">
        <v>13</v>
      </c>
      <c r="F150" s="1" t="s">
        <v>14</v>
      </c>
      <c r="G150" s="2" t="s">
        <v>72</v>
      </c>
      <c r="H150" s="1">
        <v>270.52</v>
      </c>
      <c r="I150" s="4">
        <f>H150*16</f>
        <v>4328.32</v>
      </c>
    </row>
    <row r="151" spans="1:9">
      <c r="A151" s="40"/>
      <c r="B151" s="41"/>
      <c r="C151" s="42"/>
      <c r="D151" s="43"/>
      <c r="E151" s="1" t="s">
        <v>33</v>
      </c>
      <c r="F151" s="1" t="s">
        <v>34</v>
      </c>
      <c r="G151" s="1">
        <v>35</v>
      </c>
      <c r="H151" s="1"/>
      <c r="I151" s="14">
        <f>SUM(I143:I150)*35%</f>
        <v>2519.4119999999998</v>
      </c>
    </row>
    <row r="152" spans="1:9" ht="15.75" thickBot="1">
      <c r="A152" s="29" t="s">
        <v>15</v>
      </c>
      <c r="B152" s="30"/>
      <c r="C152" s="30"/>
      <c r="D152" s="30"/>
      <c r="E152" s="30"/>
      <c r="F152" s="30"/>
      <c r="G152" s="30"/>
      <c r="H152" s="31"/>
      <c r="I152" s="17">
        <f>SUM(I143:I151)</f>
        <v>9717.732</v>
      </c>
    </row>
    <row r="153" spans="1:9" ht="15.75" thickBot="1">
      <c r="A153" s="32">
        <v>18</v>
      </c>
      <c r="B153" s="34" t="s">
        <v>4</v>
      </c>
      <c r="C153" s="36" t="s">
        <v>73</v>
      </c>
      <c r="D153" s="38" t="s">
        <v>103</v>
      </c>
      <c r="E153" s="3" t="s">
        <v>45</v>
      </c>
      <c r="F153" s="3" t="s">
        <v>9</v>
      </c>
      <c r="G153" s="3">
        <v>1</v>
      </c>
      <c r="H153" s="3">
        <v>500</v>
      </c>
      <c r="I153" s="4">
        <f>G153*H153</f>
        <v>500</v>
      </c>
    </row>
    <row r="154" spans="1:9" ht="15.75" thickBot="1">
      <c r="A154" s="33"/>
      <c r="B154" s="35"/>
      <c r="C154" s="37"/>
      <c r="D154" s="39"/>
      <c r="E154" s="1" t="s">
        <v>55</v>
      </c>
      <c r="F154" s="1" t="s">
        <v>9</v>
      </c>
      <c r="G154" s="1">
        <v>25</v>
      </c>
      <c r="H154" s="1">
        <v>3</v>
      </c>
      <c r="I154" s="4">
        <f t="shared" ref="I154:I156" si="19">G154*H154</f>
        <v>75</v>
      </c>
    </row>
    <row r="155" spans="1:9" ht="15.75" thickBot="1">
      <c r="A155" s="33"/>
      <c r="B155" s="35"/>
      <c r="C155" s="37"/>
      <c r="D155" s="39"/>
      <c r="E155" s="1" t="s">
        <v>60</v>
      </c>
      <c r="F155" s="1" t="s">
        <v>48</v>
      </c>
      <c r="G155" s="1">
        <v>0.15</v>
      </c>
      <c r="H155" s="1">
        <v>4000</v>
      </c>
      <c r="I155" s="4">
        <f t="shared" si="19"/>
        <v>600</v>
      </c>
    </row>
    <row r="156" spans="1:9" ht="15.75" thickBot="1">
      <c r="A156" s="33"/>
      <c r="B156" s="35"/>
      <c r="C156" s="37"/>
      <c r="D156" s="39"/>
      <c r="E156" s="1" t="s">
        <v>12</v>
      </c>
      <c r="F156" s="1" t="s">
        <v>11</v>
      </c>
      <c r="G156" s="1">
        <v>1</v>
      </c>
      <c r="H156" s="1">
        <v>700</v>
      </c>
      <c r="I156" s="4">
        <f t="shared" si="19"/>
        <v>700</v>
      </c>
    </row>
    <row r="157" spans="1:9">
      <c r="A157" s="40"/>
      <c r="B157" s="41"/>
      <c r="C157" s="42"/>
      <c r="D157" s="43"/>
      <c r="E157" s="1" t="s">
        <v>13</v>
      </c>
      <c r="F157" s="1" t="s">
        <v>14</v>
      </c>
      <c r="G157" s="2" t="s">
        <v>29</v>
      </c>
      <c r="H157" s="1">
        <v>202.89</v>
      </c>
      <c r="I157" s="4">
        <f>H157*8</f>
        <v>1623.12</v>
      </c>
    </row>
    <row r="158" spans="1:9">
      <c r="A158" s="40"/>
      <c r="B158" s="41"/>
      <c r="C158" s="42"/>
      <c r="D158" s="43"/>
      <c r="E158" s="1" t="s">
        <v>33</v>
      </c>
      <c r="F158" s="1" t="s">
        <v>34</v>
      </c>
      <c r="G158" s="1">
        <v>35</v>
      </c>
      <c r="H158" s="1"/>
      <c r="I158" s="14">
        <f>SUM(I153:I157)*35%</f>
        <v>1224.3419999999999</v>
      </c>
    </row>
    <row r="159" spans="1:9" ht="15.75" thickBot="1">
      <c r="A159" s="29" t="s">
        <v>15</v>
      </c>
      <c r="B159" s="30"/>
      <c r="C159" s="30"/>
      <c r="D159" s="30"/>
      <c r="E159" s="30"/>
      <c r="F159" s="30"/>
      <c r="G159" s="30"/>
      <c r="H159" s="31"/>
      <c r="I159" s="17">
        <f>SUM(I153:I158)</f>
        <v>4722.4619999999995</v>
      </c>
    </row>
    <row r="160" spans="1:9" ht="15.75" thickBot="1">
      <c r="A160" s="32">
        <v>19</v>
      </c>
      <c r="B160" s="34" t="s">
        <v>4</v>
      </c>
      <c r="C160" s="36" t="s">
        <v>74</v>
      </c>
      <c r="D160" s="38" t="s">
        <v>104</v>
      </c>
      <c r="E160" s="3" t="s">
        <v>45</v>
      </c>
      <c r="F160" s="3" t="s">
        <v>9</v>
      </c>
      <c r="G160" s="3">
        <v>1</v>
      </c>
      <c r="H160" s="3">
        <v>500</v>
      </c>
      <c r="I160" s="4">
        <f>G160*H160</f>
        <v>500</v>
      </c>
    </row>
    <row r="161" spans="1:9" ht="15.75" thickBot="1">
      <c r="A161" s="33"/>
      <c r="B161" s="35"/>
      <c r="C161" s="37"/>
      <c r="D161" s="39"/>
      <c r="E161" s="1" t="s">
        <v>55</v>
      </c>
      <c r="F161" s="1" t="s">
        <v>9</v>
      </c>
      <c r="G161" s="1">
        <v>25</v>
      </c>
      <c r="H161" s="1">
        <v>3</v>
      </c>
      <c r="I161" s="4">
        <f t="shared" ref="I161:I163" si="20">G161*H161</f>
        <v>75</v>
      </c>
    </row>
    <row r="162" spans="1:9" ht="15.75" thickBot="1">
      <c r="A162" s="33"/>
      <c r="B162" s="35"/>
      <c r="C162" s="37"/>
      <c r="D162" s="39"/>
      <c r="E162" s="1" t="s">
        <v>60</v>
      </c>
      <c r="F162" s="1" t="s">
        <v>48</v>
      </c>
      <c r="G162" s="1">
        <v>0.15</v>
      </c>
      <c r="H162" s="1">
        <v>4000</v>
      </c>
      <c r="I162" s="4">
        <f t="shared" si="20"/>
        <v>600</v>
      </c>
    </row>
    <row r="163" spans="1:9" ht="15.75" thickBot="1">
      <c r="A163" s="33"/>
      <c r="B163" s="35"/>
      <c r="C163" s="37"/>
      <c r="D163" s="39"/>
      <c r="E163" s="1" t="s">
        <v>12</v>
      </c>
      <c r="F163" s="1" t="s">
        <v>11</v>
      </c>
      <c r="G163" s="1">
        <v>1</v>
      </c>
      <c r="H163" s="1">
        <v>700</v>
      </c>
      <c r="I163" s="4">
        <f t="shared" si="20"/>
        <v>700</v>
      </c>
    </row>
    <row r="164" spans="1:9">
      <c r="A164" s="40"/>
      <c r="B164" s="41"/>
      <c r="C164" s="42"/>
      <c r="D164" s="43"/>
      <c r="E164" s="1" t="s">
        <v>13</v>
      </c>
      <c r="F164" s="1" t="s">
        <v>14</v>
      </c>
      <c r="G164" s="2" t="s">
        <v>75</v>
      </c>
      <c r="H164" s="1">
        <v>270.52</v>
      </c>
      <c r="I164" s="4">
        <f>H164*8</f>
        <v>2164.16</v>
      </c>
    </row>
    <row r="165" spans="1:9">
      <c r="A165" s="40"/>
      <c r="B165" s="41"/>
      <c r="C165" s="42"/>
      <c r="D165" s="43"/>
      <c r="E165" s="1" t="s">
        <v>33</v>
      </c>
      <c r="F165" s="1" t="s">
        <v>34</v>
      </c>
      <c r="G165" s="1">
        <v>35</v>
      </c>
      <c r="H165" s="1"/>
      <c r="I165" s="14">
        <f>SUM(I160:I164)*35%</f>
        <v>1413.7059999999999</v>
      </c>
    </row>
    <row r="166" spans="1:9">
      <c r="A166" s="40"/>
      <c r="B166" s="41"/>
      <c r="C166" s="42"/>
      <c r="D166" s="43"/>
      <c r="E166" s="1"/>
      <c r="F166" s="1"/>
      <c r="G166" s="1"/>
      <c r="H166" s="1"/>
      <c r="I166" s="14"/>
    </row>
    <row r="167" spans="1:9" ht="15.75" thickBot="1">
      <c r="A167" s="29" t="s">
        <v>15</v>
      </c>
      <c r="B167" s="30"/>
      <c r="C167" s="30"/>
      <c r="D167" s="30"/>
      <c r="E167" s="30"/>
      <c r="F167" s="30"/>
      <c r="G167" s="30"/>
      <c r="H167" s="31"/>
      <c r="I167" s="17">
        <f>SUM(I160:I166)</f>
        <v>5452.866</v>
      </c>
    </row>
    <row r="168" spans="1:9" ht="15.75" thickBot="1">
      <c r="A168" s="32">
        <v>20</v>
      </c>
      <c r="B168" s="34" t="s">
        <v>40</v>
      </c>
      <c r="C168" s="36" t="s">
        <v>76</v>
      </c>
      <c r="D168" s="38" t="s">
        <v>105</v>
      </c>
      <c r="E168" s="3" t="s">
        <v>77</v>
      </c>
      <c r="F168" s="3" t="s">
        <v>9</v>
      </c>
      <c r="G168" s="3">
        <v>1</v>
      </c>
      <c r="H168" s="3">
        <v>2500</v>
      </c>
      <c r="I168" s="4">
        <f>G168*H168</f>
        <v>2500</v>
      </c>
    </row>
    <row r="169" spans="1:9" ht="15.75" thickBot="1">
      <c r="A169" s="33"/>
      <c r="B169" s="35"/>
      <c r="C169" s="37"/>
      <c r="D169" s="39"/>
      <c r="E169" s="1" t="s">
        <v>7</v>
      </c>
      <c r="F169" s="1" t="s">
        <v>9</v>
      </c>
      <c r="G169" s="1">
        <v>100</v>
      </c>
      <c r="H169" s="1">
        <v>20</v>
      </c>
      <c r="I169" s="4">
        <f t="shared" ref="I169:I172" si="21">G169*H169</f>
        <v>2000</v>
      </c>
    </row>
    <row r="170" spans="1:9" ht="15.75" thickBot="1">
      <c r="A170" s="33"/>
      <c r="B170" s="35"/>
      <c r="C170" s="37"/>
      <c r="D170" s="39"/>
      <c r="E170" s="1" t="s">
        <v>5</v>
      </c>
      <c r="F170" s="1" t="s">
        <v>49</v>
      </c>
      <c r="G170" s="1">
        <v>3</v>
      </c>
      <c r="H170" s="1">
        <v>280</v>
      </c>
      <c r="I170" s="4">
        <f t="shared" si="21"/>
        <v>840</v>
      </c>
    </row>
    <row r="171" spans="1:9" ht="15.75" thickBot="1">
      <c r="A171" s="33"/>
      <c r="B171" s="35"/>
      <c r="C171" s="37"/>
      <c r="D171" s="39"/>
      <c r="E171" s="1" t="s">
        <v>47</v>
      </c>
      <c r="F171" s="1" t="s">
        <v>48</v>
      </c>
      <c r="G171" s="1">
        <v>1</v>
      </c>
      <c r="H171" s="1">
        <v>400</v>
      </c>
      <c r="I171" s="4">
        <f t="shared" si="21"/>
        <v>400</v>
      </c>
    </row>
    <row r="172" spans="1:9" ht="15.75" thickBot="1">
      <c r="A172" s="33"/>
      <c r="B172" s="35"/>
      <c r="C172" s="37"/>
      <c r="D172" s="39"/>
      <c r="E172" s="1" t="s">
        <v>12</v>
      </c>
      <c r="F172" s="1" t="s">
        <v>11</v>
      </c>
      <c r="G172" s="1">
        <v>1</v>
      </c>
      <c r="H172" s="1">
        <v>700</v>
      </c>
      <c r="I172" s="4">
        <f t="shared" si="21"/>
        <v>700</v>
      </c>
    </row>
    <row r="173" spans="1:9">
      <c r="A173" s="40"/>
      <c r="B173" s="41"/>
      <c r="C173" s="42"/>
      <c r="D173" s="43"/>
      <c r="E173" s="1" t="s">
        <v>13</v>
      </c>
      <c r="F173" s="1" t="s">
        <v>14</v>
      </c>
      <c r="G173" s="2" t="s">
        <v>28</v>
      </c>
      <c r="H173" s="1">
        <v>202.89</v>
      </c>
      <c r="I173" s="4">
        <f>H173*16</f>
        <v>3246.24</v>
      </c>
    </row>
    <row r="174" spans="1:9">
      <c r="A174" s="40"/>
      <c r="B174" s="41"/>
      <c r="C174" s="42"/>
      <c r="D174" s="43"/>
      <c r="E174" s="1" t="s">
        <v>33</v>
      </c>
      <c r="F174" s="1" t="s">
        <v>34</v>
      </c>
      <c r="G174" s="1">
        <v>35</v>
      </c>
      <c r="H174" s="1"/>
      <c r="I174" s="14">
        <f>SUM(I168:I173)*35%</f>
        <v>3390.1839999999997</v>
      </c>
    </row>
    <row r="175" spans="1:9">
      <c r="A175" s="40"/>
      <c r="B175" s="41"/>
      <c r="C175" s="42"/>
      <c r="D175" s="43"/>
      <c r="E175" s="1"/>
      <c r="F175" s="1"/>
      <c r="G175" s="1"/>
      <c r="H175" s="1"/>
      <c r="I175" s="14"/>
    </row>
    <row r="176" spans="1:9" ht="15.75" thickBot="1">
      <c r="A176" s="29" t="s">
        <v>15</v>
      </c>
      <c r="B176" s="30"/>
      <c r="C176" s="30"/>
      <c r="D176" s="30"/>
      <c r="E176" s="30"/>
      <c r="F176" s="30"/>
      <c r="G176" s="30"/>
      <c r="H176" s="31"/>
      <c r="I176" s="17">
        <f>SUM(I168:I175)</f>
        <v>13076.423999999999</v>
      </c>
    </row>
    <row r="177" spans="1:9" ht="15.75" thickBot="1">
      <c r="A177" s="32">
        <v>21</v>
      </c>
      <c r="B177" s="34" t="s">
        <v>52</v>
      </c>
      <c r="C177" s="36" t="s">
        <v>39</v>
      </c>
      <c r="D177" s="38" t="s">
        <v>106</v>
      </c>
      <c r="E177" s="3" t="s">
        <v>60</v>
      </c>
      <c r="F177" s="3" t="s">
        <v>48</v>
      </c>
      <c r="G177" s="3">
        <v>0.25</v>
      </c>
      <c r="H177" s="3">
        <v>4000</v>
      </c>
      <c r="I177" s="4">
        <f>G177*H177</f>
        <v>1000</v>
      </c>
    </row>
    <row r="178" spans="1:9" ht="15.75" thickBot="1">
      <c r="A178" s="33"/>
      <c r="B178" s="35"/>
      <c r="C178" s="37"/>
      <c r="D178" s="39"/>
      <c r="E178" s="1" t="s">
        <v>19</v>
      </c>
      <c r="F178" s="1" t="s">
        <v>20</v>
      </c>
      <c r="G178" s="1">
        <v>6</v>
      </c>
      <c r="H178" s="1">
        <v>240</v>
      </c>
      <c r="I178" s="4">
        <f t="shared" ref="I178:I182" si="22">G178*H178</f>
        <v>1440</v>
      </c>
    </row>
    <row r="179" spans="1:9" ht="15.75" thickBot="1">
      <c r="A179" s="33"/>
      <c r="B179" s="35"/>
      <c r="C179" s="37"/>
      <c r="D179" s="39"/>
      <c r="E179" s="1" t="s">
        <v>21</v>
      </c>
      <c r="F179" s="1" t="s">
        <v>9</v>
      </c>
      <c r="G179" s="1">
        <v>1</v>
      </c>
      <c r="H179" s="1">
        <v>60</v>
      </c>
      <c r="I179" s="4">
        <f t="shared" si="22"/>
        <v>60</v>
      </c>
    </row>
    <row r="180" spans="1:9" ht="15.75" thickBot="1">
      <c r="A180" s="33"/>
      <c r="B180" s="35"/>
      <c r="C180" s="37"/>
      <c r="D180" s="39"/>
      <c r="E180" s="1" t="s">
        <v>45</v>
      </c>
      <c r="F180" s="1" t="s">
        <v>9</v>
      </c>
      <c r="G180" s="1">
        <v>1</v>
      </c>
      <c r="H180" s="1">
        <v>500</v>
      </c>
      <c r="I180" s="4">
        <f t="shared" si="22"/>
        <v>500</v>
      </c>
    </row>
    <row r="181" spans="1:9" ht="15.75" thickBot="1">
      <c r="A181" s="33"/>
      <c r="B181" s="35"/>
      <c r="C181" s="37"/>
      <c r="D181" s="39"/>
      <c r="E181" s="1" t="s">
        <v>55</v>
      </c>
      <c r="F181" s="1" t="s">
        <v>9</v>
      </c>
      <c r="G181" s="1">
        <v>20</v>
      </c>
      <c r="H181" s="1">
        <v>3</v>
      </c>
      <c r="I181" s="4">
        <f t="shared" si="22"/>
        <v>60</v>
      </c>
    </row>
    <row r="182" spans="1:9" ht="15.75" thickBot="1">
      <c r="A182" s="33"/>
      <c r="B182" s="35"/>
      <c r="C182" s="37"/>
      <c r="D182" s="39"/>
      <c r="E182" s="1" t="s">
        <v>12</v>
      </c>
      <c r="F182" s="1" t="s">
        <v>11</v>
      </c>
      <c r="G182" s="1">
        <v>1</v>
      </c>
      <c r="H182" s="1">
        <v>700</v>
      </c>
      <c r="I182" s="4">
        <f t="shared" si="22"/>
        <v>700</v>
      </c>
    </row>
    <row r="183" spans="1:9">
      <c r="A183" s="40"/>
      <c r="B183" s="41"/>
      <c r="C183" s="42"/>
      <c r="D183" s="43"/>
      <c r="E183" s="1" t="s">
        <v>13</v>
      </c>
      <c r="F183" s="1" t="s">
        <v>14</v>
      </c>
      <c r="G183" s="2" t="s">
        <v>78</v>
      </c>
      <c r="H183" s="1">
        <v>202.89</v>
      </c>
      <c r="I183" s="4">
        <f>H183*16</f>
        <v>3246.24</v>
      </c>
    </row>
    <row r="184" spans="1:9">
      <c r="A184" s="40"/>
      <c r="B184" s="41"/>
      <c r="C184" s="42"/>
      <c r="D184" s="43"/>
      <c r="E184" s="1" t="s">
        <v>33</v>
      </c>
      <c r="F184" s="1" t="s">
        <v>34</v>
      </c>
      <c r="G184" s="1">
        <v>35</v>
      </c>
      <c r="H184" s="1"/>
      <c r="I184" s="14">
        <f>SUM(I177:I183)*35%</f>
        <v>2452.1839999999997</v>
      </c>
    </row>
    <row r="185" spans="1:9" ht="15.75" thickBot="1">
      <c r="A185" s="29" t="s">
        <v>15</v>
      </c>
      <c r="B185" s="30"/>
      <c r="C185" s="30"/>
      <c r="D185" s="30"/>
      <c r="E185" s="30"/>
      <c r="F185" s="30"/>
      <c r="G185" s="30"/>
      <c r="H185" s="31"/>
      <c r="I185" s="17">
        <f>SUM(I177:I184)</f>
        <v>9458.4239999999991</v>
      </c>
    </row>
    <row r="186" spans="1:9" ht="15.75" thickBot="1">
      <c r="A186" s="32">
        <v>22</v>
      </c>
      <c r="B186" s="34" t="s">
        <v>4</v>
      </c>
      <c r="C186" s="36" t="s">
        <v>79</v>
      </c>
      <c r="D186" s="38" t="s">
        <v>107</v>
      </c>
      <c r="E186" s="3" t="s">
        <v>80</v>
      </c>
      <c r="F186" s="3" t="s">
        <v>9</v>
      </c>
      <c r="G186" s="3">
        <v>1</v>
      </c>
      <c r="H186" s="3">
        <v>280</v>
      </c>
      <c r="I186" s="4">
        <f>G186*H186</f>
        <v>280</v>
      </c>
    </row>
    <row r="187" spans="1:9" ht="15.75" thickBot="1">
      <c r="A187" s="33"/>
      <c r="B187" s="35"/>
      <c r="C187" s="37"/>
      <c r="D187" s="39"/>
      <c r="E187" s="1" t="s">
        <v>81</v>
      </c>
      <c r="F187" s="1" t="s">
        <v>9</v>
      </c>
      <c r="G187" s="1">
        <v>1</v>
      </c>
      <c r="H187" s="1">
        <v>40</v>
      </c>
      <c r="I187" s="4">
        <f t="shared" ref="I187:I191" si="23">G187*H187</f>
        <v>40</v>
      </c>
    </row>
    <row r="188" spans="1:9" ht="15.75" thickBot="1">
      <c r="A188" s="33"/>
      <c r="B188" s="35"/>
      <c r="C188" s="37"/>
      <c r="D188" s="39"/>
      <c r="E188" s="1" t="s">
        <v>45</v>
      </c>
      <c r="F188" s="1" t="s">
        <v>9</v>
      </c>
      <c r="G188" s="1">
        <v>1</v>
      </c>
      <c r="H188" s="1">
        <v>500</v>
      </c>
      <c r="I188" s="4">
        <f t="shared" si="23"/>
        <v>500</v>
      </c>
    </row>
    <row r="189" spans="1:9" ht="15.75" thickBot="1">
      <c r="A189" s="33"/>
      <c r="B189" s="35"/>
      <c r="C189" s="37"/>
      <c r="D189" s="39"/>
      <c r="E189" s="1" t="s">
        <v>55</v>
      </c>
      <c r="F189" s="1" t="s">
        <v>9</v>
      </c>
      <c r="G189" s="1">
        <v>20</v>
      </c>
      <c r="H189" s="1">
        <v>3</v>
      </c>
      <c r="I189" s="4">
        <f t="shared" si="23"/>
        <v>60</v>
      </c>
    </row>
    <row r="190" spans="1:9" ht="15.75" thickBot="1">
      <c r="A190" s="33"/>
      <c r="B190" s="35"/>
      <c r="C190" s="37"/>
      <c r="D190" s="39"/>
      <c r="E190" s="1" t="s">
        <v>26</v>
      </c>
      <c r="F190" s="1" t="s">
        <v>11</v>
      </c>
      <c r="G190" s="1">
        <v>1</v>
      </c>
      <c r="H190" s="1">
        <v>1400</v>
      </c>
      <c r="I190" s="4">
        <f t="shared" si="23"/>
        <v>1400</v>
      </c>
    </row>
    <row r="191" spans="1:9" ht="15.75" thickBot="1">
      <c r="A191" s="33"/>
      <c r="B191" s="35"/>
      <c r="C191" s="37"/>
      <c r="D191" s="39"/>
      <c r="E191" s="1" t="s">
        <v>12</v>
      </c>
      <c r="F191" s="1" t="s">
        <v>11</v>
      </c>
      <c r="G191" s="1">
        <v>1</v>
      </c>
      <c r="H191" s="1">
        <v>700</v>
      </c>
      <c r="I191" s="4">
        <f t="shared" si="23"/>
        <v>700</v>
      </c>
    </row>
    <row r="192" spans="1:9">
      <c r="A192" s="40"/>
      <c r="B192" s="41"/>
      <c r="C192" s="42"/>
      <c r="D192" s="43"/>
      <c r="E192" s="1" t="s">
        <v>13</v>
      </c>
      <c r="F192" s="1" t="s">
        <v>14</v>
      </c>
      <c r="G192" s="2" t="s">
        <v>82</v>
      </c>
      <c r="H192" s="1">
        <v>202.89</v>
      </c>
      <c r="I192" s="4">
        <f>H192*10</f>
        <v>2028.8999999999999</v>
      </c>
    </row>
    <row r="193" spans="1:9">
      <c r="A193" s="40"/>
      <c r="B193" s="41"/>
      <c r="C193" s="42"/>
      <c r="D193" s="43"/>
      <c r="E193" s="1" t="s">
        <v>33</v>
      </c>
      <c r="F193" s="1" t="s">
        <v>34</v>
      </c>
      <c r="G193" s="1">
        <v>35</v>
      </c>
      <c r="H193" s="1"/>
      <c r="I193" s="14">
        <f>SUM(I186:I192)*35%</f>
        <v>1753.1149999999998</v>
      </c>
    </row>
    <row r="194" spans="1:9" ht="15.75" thickBot="1">
      <c r="A194" s="29" t="s">
        <v>15</v>
      </c>
      <c r="B194" s="30"/>
      <c r="C194" s="30"/>
      <c r="D194" s="30"/>
      <c r="E194" s="30"/>
      <c r="F194" s="30"/>
      <c r="G194" s="30"/>
      <c r="H194" s="31"/>
      <c r="I194" s="17">
        <f>SUM(I186:I193)</f>
        <v>6762.0149999999994</v>
      </c>
    </row>
    <row r="195" spans="1:9" ht="15.75" thickBot="1">
      <c r="A195" s="32">
        <v>23</v>
      </c>
      <c r="B195" s="34" t="s">
        <v>40</v>
      </c>
      <c r="C195" s="36" t="s">
        <v>83</v>
      </c>
      <c r="D195" s="38" t="s">
        <v>103</v>
      </c>
      <c r="E195" s="3" t="s">
        <v>45</v>
      </c>
      <c r="F195" s="3" t="s">
        <v>9</v>
      </c>
      <c r="G195" s="3">
        <v>1</v>
      </c>
      <c r="H195" s="3">
        <v>500</v>
      </c>
      <c r="I195" s="4">
        <f>G195*H195</f>
        <v>500</v>
      </c>
    </row>
    <row r="196" spans="1:9" ht="15.75" thickBot="1">
      <c r="A196" s="33"/>
      <c r="B196" s="35"/>
      <c r="C196" s="37"/>
      <c r="D196" s="39"/>
      <c r="E196" s="1" t="s">
        <v>55</v>
      </c>
      <c r="F196" s="1" t="s">
        <v>9</v>
      </c>
      <c r="G196" s="1">
        <v>25</v>
      </c>
      <c r="H196" s="1">
        <v>3</v>
      </c>
      <c r="I196" s="4">
        <f t="shared" ref="I196:I198" si="24">G196*H196</f>
        <v>75</v>
      </c>
    </row>
    <row r="197" spans="1:9" ht="15.75" thickBot="1">
      <c r="A197" s="33"/>
      <c r="B197" s="35"/>
      <c r="C197" s="37"/>
      <c r="D197" s="39"/>
      <c r="E197" s="1" t="s">
        <v>60</v>
      </c>
      <c r="F197" s="1" t="s">
        <v>48</v>
      </c>
      <c r="G197" s="1">
        <v>0.15</v>
      </c>
      <c r="H197" s="1">
        <v>4000</v>
      </c>
      <c r="I197" s="4">
        <f t="shared" si="24"/>
        <v>600</v>
      </c>
    </row>
    <row r="198" spans="1:9" ht="15.75" thickBot="1">
      <c r="A198" s="33"/>
      <c r="B198" s="35"/>
      <c r="C198" s="37"/>
      <c r="D198" s="39"/>
      <c r="E198" s="1" t="s">
        <v>12</v>
      </c>
      <c r="F198" s="1" t="s">
        <v>11</v>
      </c>
      <c r="G198" s="1">
        <v>1</v>
      </c>
      <c r="H198" s="1">
        <v>700</v>
      </c>
      <c r="I198" s="4">
        <f t="shared" si="24"/>
        <v>700</v>
      </c>
    </row>
    <row r="199" spans="1:9">
      <c r="A199" s="33"/>
      <c r="B199" s="35"/>
      <c r="C199" s="37"/>
      <c r="D199" s="39"/>
      <c r="E199" s="1" t="s">
        <v>13</v>
      </c>
      <c r="F199" s="1" t="s">
        <v>14</v>
      </c>
      <c r="G199" s="2" t="s">
        <v>29</v>
      </c>
      <c r="H199" s="1">
        <v>202.89</v>
      </c>
      <c r="I199" s="4">
        <f>H199*8</f>
        <v>1623.12</v>
      </c>
    </row>
    <row r="200" spans="1:9">
      <c r="A200" s="33"/>
      <c r="B200" s="35"/>
      <c r="C200" s="37"/>
      <c r="D200" s="39"/>
      <c r="E200" s="1" t="s">
        <v>33</v>
      </c>
      <c r="F200" s="1" t="s">
        <v>34</v>
      </c>
      <c r="G200" s="1">
        <v>35</v>
      </c>
      <c r="H200" s="1"/>
      <c r="I200" s="14">
        <f>SUM(I195:I199)*35%</f>
        <v>1224.3419999999999</v>
      </c>
    </row>
    <row r="201" spans="1:9" ht="15.75" thickBot="1">
      <c r="A201" s="29" t="s">
        <v>15</v>
      </c>
      <c r="B201" s="30"/>
      <c r="C201" s="30"/>
      <c r="D201" s="30"/>
      <c r="E201" s="30"/>
      <c r="F201" s="30"/>
      <c r="G201" s="30"/>
      <c r="H201" s="31"/>
      <c r="I201" s="17">
        <f>SUM(I195:I200)</f>
        <v>4722.4619999999995</v>
      </c>
    </row>
    <row r="202" spans="1:9" ht="15.75" thickBot="1">
      <c r="A202" s="32">
        <v>24</v>
      </c>
      <c r="B202" s="34" t="s">
        <v>4</v>
      </c>
      <c r="C202" s="36" t="s">
        <v>84</v>
      </c>
      <c r="D202" s="38" t="s">
        <v>108</v>
      </c>
      <c r="E202" s="3" t="s">
        <v>5</v>
      </c>
      <c r="F202" s="3" t="s">
        <v>49</v>
      </c>
      <c r="G202" s="3">
        <v>4</v>
      </c>
      <c r="H202" s="3">
        <v>280</v>
      </c>
      <c r="I202" s="4">
        <f>G202*H202</f>
        <v>1120</v>
      </c>
    </row>
    <row r="203" spans="1:9" ht="15.75" thickBot="1">
      <c r="A203" s="33"/>
      <c r="B203" s="35"/>
      <c r="C203" s="37"/>
      <c r="D203" s="39"/>
      <c r="E203" s="1" t="s">
        <v>45</v>
      </c>
      <c r="F203" s="1" t="s">
        <v>9</v>
      </c>
      <c r="G203" s="1">
        <v>1</v>
      </c>
      <c r="H203" s="1">
        <v>500</v>
      </c>
      <c r="I203" s="4">
        <f t="shared" ref="I203:I205" si="25">G203*H203</f>
        <v>500</v>
      </c>
    </row>
    <row r="204" spans="1:9" ht="15.75" thickBot="1">
      <c r="A204" s="33"/>
      <c r="B204" s="35"/>
      <c r="C204" s="37"/>
      <c r="D204" s="39"/>
      <c r="E204" s="1" t="s">
        <v>47</v>
      </c>
      <c r="F204" s="1" t="s">
        <v>48</v>
      </c>
      <c r="G204" s="1">
        <v>1</v>
      </c>
      <c r="H204" s="1">
        <v>400</v>
      </c>
      <c r="I204" s="4">
        <f t="shared" si="25"/>
        <v>400</v>
      </c>
    </row>
    <row r="205" spans="1:9" ht="15.75" thickBot="1">
      <c r="A205" s="33"/>
      <c r="B205" s="35"/>
      <c r="C205" s="37"/>
      <c r="D205" s="39"/>
      <c r="E205" s="1" t="s">
        <v>12</v>
      </c>
      <c r="F205" s="1" t="s">
        <v>11</v>
      </c>
      <c r="G205" s="1">
        <v>1</v>
      </c>
      <c r="H205" s="1">
        <v>700</v>
      </c>
      <c r="I205" s="4">
        <f t="shared" si="25"/>
        <v>700</v>
      </c>
    </row>
    <row r="206" spans="1:9">
      <c r="A206" s="33"/>
      <c r="B206" s="35"/>
      <c r="C206" s="37"/>
      <c r="D206" s="39"/>
      <c r="E206" s="1" t="s">
        <v>13</v>
      </c>
      <c r="F206" s="1" t="s">
        <v>14</v>
      </c>
      <c r="G206" s="2" t="s">
        <v>25</v>
      </c>
      <c r="H206" s="1">
        <v>202.89</v>
      </c>
      <c r="I206" s="4">
        <f>H206*16</f>
        <v>3246.24</v>
      </c>
    </row>
    <row r="207" spans="1:9">
      <c r="A207" s="33"/>
      <c r="B207" s="35"/>
      <c r="C207" s="37"/>
      <c r="D207" s="39"/>
      <c r="E207" s="1" t="s">
        <v>33</v>
      </c>
      <c r="F207" s="1" t="s">
        <v>34</v>
      </c>
      <c r="G207" s="1">
        <v>35</v>
      </c>
      <c r="H207" s="1"/>
      <c r="I207" s="14">
        <f>SUM(I202:I206)*35%</f>
        <v>2088.1839999999997</v>
      </c>
    </row>
    <row r="208" spans="1:9" ht="15.75" thickBot="1">
      <c r="A208" s="29" t="s">
        <v>15</v>
      </c>
      <c r="B208" s="30"/>
      <c r="C208" s="30"/>
      <c r="D208" s="30"/>
      <c r="E208" s="30"/>
      <c r="F208" s="30"/>
      <c r="G208" s="30"/>
      <c r="H208" s="31"/>
      <c r="I208" s="17">
        <f>SUM(I202:I207)</f>
        <v>8054.4239999999991</v>
      </c>
    </row>
    <row r="209" spans="1:9" ht="15.75" thickBot="1">
      <c r="A209" s="32">
        <v>25</v>
      </c>
      <c r="B209" s="34" t="s">
        <v>4</v>
      </c>
      <c r="C209" s="36" t="s">
        <v>73</v>
      </c>
      <c r="D209" s="38" t="s">
        <v>109</v>
      </c>
      <c r="E209" s="3" t="s">
        <v>85</v>
      </c>
      <c r="F209" s="3" t="s">
        <v>9</v>
      </c>
      <c r="G209" s="3">
        <v>1</v>
      </c>
      <c r="H209" s="3">
        <v>1050</v>
      </c>
      <c r="I209" s="4">
        <f>G209*H209</f>
        <v>1050</v>
      </c>
    </row>
    <row r="210" spans="1:9" ht="15.75" thickBot="1">
      <c r="A210" s="33"/>
      <c r="B210" s="35"/>
      <c r="C210" s="37"/>
      <c r="D210" s="39"/>
      <c r="E210" s="1" t="s">
        <v>86</v>
      </c>
      <c r="F210" s="1"/>
      <c r="G210" s="1"/>
      <c r="H210" s="1"/>
      <c r="I210" s="4">
        <f t="shared" ref="I210:I211" si="26">G210*H210</f>
        <v>0</v>
      </c>
    </row>
    <row r="211" spans="1:9" ht="15.75" thickBot="1">
      <c r="A211" s="33"/>
      <c r="B211" s="35"/>
      <c r="C211" s="37"/>
      <c r="D211" s="39"/>
      <c r="E211" s="1" t="s">
        <v>12</v>
      </c>
      <c r="F211" s="1" t="s">
        <v>11</v>
      </c>
      <c r="G211" s="1">
        <v>1</v>
      </c>
      <c r="H211" s="1">
        <v>700</v>
      </c>
      <c r="I211" s="4">
        <f t="shared" si="26"/>
        <v>700</v>
      </c>
    </row>
    <row r="212" spans="1:9">
      <c r="A212" s="33"/>
      <c r="B212" s="35"/>
      <c r="C212" s="37"/>
      <c r="D212" s="39"/>
      <c r="E212" s="1" t="s">
        <v>13</v>
      </c>
      <c r="F212" s="1" t="s">
        <v>14</v>
      </c>
      <c r="G212" s="2" t="s">
        <v>29</v>
      </c>
      <c r="H212" s="1">
        <v>202.89</v>
      </c>
      <c r="I212" s="4">
        <f>H212*8</f>
        <v>1623.12</v>
      </c>
    </row>
    <row r="213" spans="1:9">
      <c r="A213" s="33"/>
      <c r="B213" s="35"/>
      <c r="C213" s="37"/>
      <c r="D213" s="39"/>
      <c r="E213" s="1" t="s">
        <v>33</v>
      </c>
      <c r="F213" s="1" t="s">
        <v>34</v>
      </c>
      <c r="G213" s="1">
        <v>35</v>
      </c>
      <c r="H213" s="1"/>
      <c r="I213" s="14">
        <f>SUM(I209:I212)*35%</f>
        <v>1180.5919999999999</v>
      </c>
    </row>
    <row r="214" spans="1:9">
      <c r="A214" s="25" t="s">
        <v>15</v>
      </c>
      <c r="B214" s="26"/>
      <c r="C214" s="26"/>
      <c r="D214" s="26"/>
      <c r="E214" s="26"/>
      <c r="F214" s="26"/>
      <c r="G214" s="26"/>
      <c r="H214" s="27"/>
      <c r="I214" s="15">
        <f>SUM(I209:I213)</f>
        <v>4553.7119999999995</v>
      </c>
    </row>
    <row r="215" spans="1:9">
      <c r="A215" s="28" t="s">
        <v>42</v>
      </c>
      <c r="B215" s="28"/>
      <c r="C215" s="28"/>
      <c r="D215" s="28"/>
      <c r="E215" s="28"/>
      <c r="F215" s="28"/>
      <c r="G215" s="28"/>
      <c r="H215" s="28"/>
      <c r="I215" s="23">
        <f>I15+I21+I27+I33+I41+I51+I58+I67+I79+I89+I100+I110+I119+I128+I135+I142+I152+I159+I167+I176+I185+I194+I201+I208+I214</f>
        <v>285528.3615</v>
      </c>
    </row>
    <row r="217" spans="1:9">
      <c r="B217" t="s">
        <v>43</v>
      </c>
      <c r="F217" t="s">
        <v>44</v>
      </c>
    </row>
    <row r="220" spans="1:9">
      <c r="B220" t="s">
        <v>87</v>
      </c>
    </row>
    <row r="221" spans="1:9">
      <c r="B221" t="s">
        <v>88</v>
      </c>
    </row>
    <row r="222" spans="1:9">
      <c r="B222" t="s">
        <v>38</v>
      </c>
    </row>
  </sheetData>
  <mergeCells count="126">
    <mergeCell ref="A153:A158"/>
    <mergeCell ref="B153:B158"/>
    <mergeCell ref="C153:C158"/>
    <mergeCell ref="D153:D158"/>
    <mergeCell ref="A159:H159"/>
    <mergeCell ref="A167:H167"/>
    <mergeCell ref="A160:A166"/>
    <mergeCell ref="B160:B166"/>
    <mergeCell ref="C160:C166"/>
    <mergeCell ref="D160:D166"/>
    <mergeCell ref="A110:H110"/>
    <mergeCell ref="A90:A99"/>
    <mergeCell ref="B90:B99"/>
    <mergeCell ref="C90:C99"/>
    <mergeCell ref="D90:D99"/>
    <mergeCell ref="A100:H100"/>
    <mergeCell ref="A101:A109"/>
    <mergeCell ref="B101:B109"/>
    <mergeCell ref="C101:C109"/>
    <mergeCell ref="D101:D109"/>
    <mergeCell ref="A89:H89"/>
    <mergeCell ref="C52:C57"/>
    <mergeCell ref="D52:D57"/>
    <mergeCell ref="A58:H58"/>
    <mergeCell ref="A59:A66"/>
    <mergeCell ref="B59:B66"/>
    <mergeCell ref="C59:C66"/>
    <mergeCell ref="D59:D66"/>
    <mergeCell ref="A52:A57"/>
    <mergeCell ref="B52:B57"/>
    <mergeCell ref="A79:H79"/>
    <mergeCell ref="A80:A88"/>
    <mergeCell ref="B80:B88"/>
    <mergeCell ref="C80:C88"/>
    <mergeCell ref="D80:D88"/>
    <mergeCell ref="A67:H67"/>
    <mergeCell ref="A68:A78"/>
    <mergeCell ref="B68:B78"/>
    <mergeCell ref="C68:C78"/>
    <mergeCell ref="D68:D78"/>
    <mergeCell ref="A27:H27"/>
    <mergeCell ref="A41:H41"/>
    <mergeCell ref="A34:A40"/>
    <mergeCell ref="B34:B40"/>
    <mergeCell ref="C34:C40"/>
    <mergeCell ref="D34:D40"/>
    <mergeCell ref="A51:H51"/>
    <mergeCell ref="A42:A50"/>
    <mergeCell ref="B42:B50"/>
    <mergeCell ref="C42:C50"/>
    <mergeCell ref="D42:D50"/>
    <mergeCell ref="A111:A118"/>
    <mergeCell ref="B111:B118"/>
    <mergeCell ref="C111:C118"/>
    <mergeCell ref="D111:D118"/>
    <mergeCell ref="A119:H119"/>
    <mergeCell ref="A21:H21"/>
    <mergeCell ref="A10:A14"/>
    <mergeCell ref="B10:B14"/>
    <mergeCell ref="C10:C14"/>
    <mergeCell ref="D10:D14"/>
    <mergeCell ref="A15:H15"/>
    <mergeCell ref="D16:D20"/>
    <mergeCell ref="A16:A20"/>
    <mergeCell ref="B16:B20"/>
    <mergeCell ref="C16:C20"/>
    <mergeCell ref="A33:H33"/>
    <mergeCell ref="A28:A32"/>
    <mergeCell ref="B28:B32"/>
    <mergeCell ref="C28:C32"/>
    <mergeCell ref="D28:D32"/>
    <mergeCell ref="A22:A26"/>
    <mergeCell ref="B22:B26"/>
    <mergeCell ref="C22:C26"/>
    <mergeCell ref="D22:D26"/>
    <mergeCell ref="A143:A151"/>
    <mergeCell ref="B143:B151"/>
    <mergeCell ref="C143:C151"/>
    <mergeCell ref="D143:D151"/>
    <mergeCell ref="A152:H152"/>
    <mergeCell ref="A120:A127"/>
    <mergeCell ref="B120:B127"/>
    <mergeCell ref="C120:C127"/>
    <mergeCell ref="D120:D127"/>
    <mergeCell ref="A142:H142"/>
    <mergeCell ref="A128:H128"/>
    <mergeCell ref="A129:A134"/>
    <mergeCell ref="B129:B134"/>
    <mergeCell ref="C129:C134"/>
    <mergeCell ref="D129:D134"/>
    <mergeCell ref="A135:H135"/>
    <mergeCell ref="A136:A141"/>
    <mergeCell ref="B136:B141"/>
    <mergeCell ref="C136:C141"/>
    <mergeCell ref="D136:D141"/>
    <mergeCell ref="A168:A175"/>
    <mergeCell ref="B168:B175"/>
    <mergeCell ref="C168:C175"/>
    <mergeCell ref="D168:D175"/>
    <mergeCell ref="A176:H176"/>
    <mergeCell ref="A177:A184"/>
    <mergeCell ref="B177:B184"/>
    <mergeCell ref="C177:C184"/>
    <mergeCell ref="D177:D184"/>
    <mergeCell ref="A194:H194"/>
    <mergeCell ref="A195:A200"/>
    <mergeCell ref="B195:B200"/>
    <mergeCell ref="C195:C200"/>
    <mergeCell ref="D195:D200"/>
    <mergeCell ref="A185:H185"/>
    <mergeCell ref="A186:A193"/>
    <mergeCell ref="B186:B193"/>
    <mergeCell ref="C186:C193"/>
    <mergeCell ref="D186:D193"/>
    <mergeCell ref="A214:H214"/>
    <mergeCell ref="A215:H215"/>
    <mergeCell ref="A208:H208"/>
    <mergeCell ref="A209:A213"/>
    <mergeCell ref="B209:B213"/>
    <mergeCell ref="C209:C213"/>
    <mergeCell ref="D209:D213"/>
    <mergeCell ref="A201:H201"/>
    <mergeCell ref="A202:A207"/>
    <mergeCell ref="B202:B207"/>
    <mergeCell ref="C202:C207"/>
    <mergeCell ref="D202:D207"/>
  </mergeCells>
  <pageMargins left="0.70866141732283472" right="0.70866141732283472" top="0.31" bottom="0.3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 на текущий ремонт 2015  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cp:lastPrinted>2015-04-20T06:16:13Z</cp:lastPrinted>
  <dcterms:created xsi:type="dcterms:W3CDTF">2013-11-22T06:37:35Z</dcterms:created>
  <dcterms:modified xsi:type="dcterms:W3CDTF">2015-05-12T06:00:23Z</dcterms:modified>
</cp:coreProperties>
</file>