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Desktop\информация\"/>
    </mc:Choice>
  </mc:AlternateContent>
  <bookViews>
    <workbookView xWindow="0" yWindow="0" windowWidth="21600" windowHeight="9135"/>
  </bookViews>
  <sheets>
    <sheet name="план на текущий ремонт 2014  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74" i="1" l="1"/>
  <c r="I161" i="1"/>
  <c r="I170" i="1"/>
  <c r="I169" i="1"/>
  <c r="I168" i="1"/>
  <c r="I167" i="1"/>
  <c r="I166" i="1"/>
  <c r="I165" i="1"/>
  <c r="I160" i="1"/>
  <c r="I159" i="1"/>
  <c r="I158" i="1"/>
  <c r="I157" i="1"/>
  <c r="I156" i="1"/>
  <c r="I153" i="1"/>
  <c r="I152" i="1"/>
  <c r="I151" i="1"/>
  <c r="I150" i="1"/>
  <c r="I149" i="1"/>
  <c r="I148" i="1"/>
  <c r="I147" i="1"/>
  <c r="I144" i="1"/>
  <c r="I143" i="1"/>
  <c r="I142" i="1"/>
  <c r="I141" i="1"/>
  <c r="I140" i="1"/>
  <c r="I139" i="1"/>
  <c r="I138" i="1"/>
  <c r="I135" i="1"/>
  <c r="I131" i="1"/>
  <c r="I132" i="1"/>
  <c r="I130" i="1"/>
  <c r="I134" i="1"/>
  <c r="I133" i="1"/>
  <c r="I129" i="1"/>
  <c r="I120" i="1"/>
  <c r="I126" i="1"/>
  <c r="I125" i="1"/>
  <c r="I124" i="1"/>
  <c r="I123" i="1"/>
  <c r="I119" i="1"/>
  <c r="I118" i="1"/>
  <c r="I117" i="1"/>
  <c r="I116" i="1"/>
  <c r="I115" i="1"/>
  <c r="I112" i="1"/>
  <c r="I111" i="1"/>
  <c r="I110" i="1"/>
  <c r="I109" i="1"/>
  <c r="I108" i="1"/>
  <c r="I105" i="1"/>
  <c r="I104" i="1"/>
  <c r="I102" i="1"/>
  <c r="I103" i="1" s="1"/>
  <c r="I100" i="1"/>
  <c r="I101" i="1" s="1"/>
  <c r="I97" i="1"/>
  <c r="I95" i="1"/>
  <c r="I96" i="1"/>
  <c r="I94" i="1"/>
  <c r="I91" i="1"/>
  <c r="I88" i="1"/>
  <c r="I89" i="1"/>
  <c r="I90" i="1"/>
  <c r="I87" i="1"/>
  <c r="I84" i="1"/>
  <c r="I80" i="1"/>
  <c r="I81" i="1"/>
  <c r="I82" i="1"/>
  <c r="I83" i="1"/>
  <c r="I79" i="1"/>
  <c r="I76" i="1"/>
  <c r="I72" i="1"/>
  <c r="I73" i="1"/>
  <c r="I74" i="1"/>
  <c r="I75" i="1"/>
  <c r="I71" i="1"/>
  <c r="I68" i="1"/>
  <c r="I66" i="1"/>
  <c r="I67" i="1"/>
  <c r="I65" i="1"/>
  <c r="I62" i="1"/>
  <c r="I60" i="1"/>
  <c r="I61" i="1"/>
  <c r="I59" i="1"/>
  <c r="I56" i="1"/>
  <c r="I53" i="1"/>
  <c r="I54" i="1"/>
  <c r="I55" i="1"/>
  <c r="I52" i="1"/>
  <c r="I49" i="1"/>
  <c r="I45" i="1"/>
  <c r="I46" i="1"/>
  <c r="I47" i="1"/>
  <c r="I48" i="1"/>
  <c r="I44" i="1"/>
  <c r="I41" i="1"/>
  <c r="I35" i="1"/>
  <c r="I36" i="1"/>
  <c r="I37" i="1"/>
  <c r="I38" i="1"/>
  <c r="I39" i="1"/>
  <c r="I40" i="1"/>
  <c r="I34" i="1"/>
  <c r="I29" i="1"/>
  <c r="I26" i="1"/>
  <c r="I27" i="1"/>
  <c r="I28" i="1"/>
  <c r="I30" i="1"/>
  <c r="I31" i="1"/>
  <c r="I25" i="1"/>
  <c r="I19" i="1"/>
  <c r="I18" i="1"/>
  <c r="I20" i="1"/>
  <c r="I21" i="1"/>
  <c r="I22" i="1"/>
  <c r="I17" i="1"/>
  <c r="I14" i="1"/>
  <c r="I11" i="1"/>
  <c r="I12" i="1"/>
  <c r="I13" i="1"/>
  <c r="I10" i="1"/>
  <c r="I171" i="1" l="1"/>
  <c r="I162" i="1"/>
  <c r="I173" i="1"/>
  <c r="I164" i="1"/>
  <c r="I154" i="1"/>
  <c r="I155" i="1" s="1"/>
  <c r="I145" i="1"/>
  <c r="I146" i="1" s="1"/>
  <c r="I63" i="1"/>
  <c r="I64" i="1" s="1"/>
  <c r="I136" i="1"/>
  <c r="I137" i="1" s="1"/>
  <c r="I127" i="1"/>
  <c r="I128" i="1" s="1"/>
  <c r="I69" i="1"/>
  <c r="I70" i="1" s="1"/>
  <c r="I121" i="1"/>
  <c r="I122" i="1" s="1"/>
  <c r="I113" i="1"/>
  <c r="I114" i="1" s="1"/>
  <c r="I77" i="1"/>
  <c r="I78" i="1" s="1"/>
  <c r="I85" i="1"/>
  <c r="I86" i="1" s="1"/>
  <c r="I57" i="1"/>
  <c r="I58" i="1" s="1"/>
  <c r="I92" i="1"/>
  <c r="I93" i="1" s="1"/>
  <c r="I98" i="1"/>
  <c r="I99" i="1" s="1"/>
  <c r="I106" i="1"/>
  <c r="I107" i="1" s="1"/>
  <c r="I32" i="1"/>
  <c r="I33" i="1" s="1"/>
  <c r="I50" i="1"/>
  <c r="I51" i="1" s="1"/>
  <c r="I42" i="1"/>
  <c r="I43" i="1" s="1"/>
  <c r="I23" i="1"/>
  <c r="I24" i="1" s="1"/>
  <c r="I15" i="1"/>
  <c r="I16" i="1" s="1"/>
</calcChain>
</file>

<file path=xl/sharedStrings.xml><?xml version="1.0" encoding="utf-8"?>
<sst xmlns="http://schemas.openxmlformats.org/spreadsheetml/2006/main" count="400" uniqueCount="110">
  <si>
    <t>№ п/п</t>
  </si>
  <si>
    <t>улица</t>
  </si>
  <si>
    <t>№ дома</t>
  </si>
  <si>
    <t>работы</t>
  </si>
  <si>
    <t>материал</t>
  </si>
  <si>
    <t>60 лет Октября</t>
  </si>
  <si>
    <t>востановить оголовок вентиляционной трубы</t>
  </si>
  <si>
    <t>цемент</t>
  </si>
  <si>
    <t>кол-во</t>
  </si>
  <si>
    <t>кирпич</t>
  </si>
  <si>
    <t>ед. из</t>
  </si>
  <si>
    <t>шт</t>
  </si>
  <si>
    <t>кг</t>
  </si>
  <si>
    <t>час</t>
  </si>
  <si>
    <t xml:space="preserve">трактор </t>
  </si>
  <si>
    <t>ФОТ</t>
  </si>
  <si>
    <t>чел/час</t>
  </si>
  <si>
    <t>итого</t>
  </si>
  <si>
    <t>цена за ед.из</t>
  </si>
  <si>
    <t>стоимость</t>
  </si>
  <si>
    <t>40 лет Победы</t>
  </si>
  <si>
    <t>ремонт шиферной кровли и оголовок вентиляционных труб</t>
  </si>
  <si>
    <t>шифер</t>
  </si>
  <si>
    <t>лист</t>
  </si>
  <si>
    <t>гвозди</t>
  </si>
  <si>
    <t xml:space="preserve">ФОТ </t>
  </si>
  <si>
    <t>железо</t>
  </si>
  <si>
    <t xml:space="preserve">подъемный кран  </t>
  </si>
  <si>
    <t>труба а/цементная</t>
  </si>
  <si>
    <t>3ч 32 ч</t>
  </si>
  <si>
    <t>3 ч 24 ч</t>
  </si>
  <si>
    <t>3ч 16 ч</t>
  </si>
  <si>
    <t>подъемный кран</t>
  </si>
  <si>
    <t>ремонт оголовок труб, востановление приямка вход в 1 подъезд</t>
  </si>
  <si>
    <t xml:space="preserve">подъемный кран </t>
  </si>
  <si>
    <t>3ч 40ч</t>
  </si>
  <si>
    <t>ленина</t>
  </si>
  <si>
    <t>ремонт шиферной кровли и оголовок труб</t>
  </si>
  <si>
    <t xml:space="preserve">п. калиниха папанина </t>
  </si>
  <si>
    <t>ремонт шиферной кровли</t>
  </si>
  <si>
    <t>3ч 16ч</t>
  </si>
  <si>
    <t>95/3</t>
  </si>
  <si>
    <t>замена крана на стояке</t>
  </si>
  <si>
    <t xml:space="preserve">шт </t>
  </si>
  <si>
    <r>
      <t xml:space="preserve">кран 20 </t>
    </r>
    <r>
      <rPr>
        <sz val="11"/>
        <color theme="1"/>
        <rFont val="Calibri"/>
        <family val="2"/>
        <charset val="204"/>
      </rPr>
      <t>Ǿ</t>
    </r>
  </si>
  <si>
    <t>прямая 20 Ǿ</t>
  </si>
  <si>
    <t>ремонт кирпичной стены на лоджии</t>
  </si>
  <si>
    <t xml:space="preserve">ремонт кирпичной стены </t>
  </si>
  <si>
    <t>3ч 8 ч</t>
  </si>
  <si>
    <t>ремонт оголовка дымоходной трубы</t>
  </si>
  <si>
    <t>17/5</t>
  </si>
  <si>
    <t>14/12</t>
  </si>
  <si>
    <t>6</t>
  </si>
  <si>
    <t>ремонт приямок</t>
  </si>
  <si>
    <t>красноармейская</t>
  </si>
  <si>
    <t>9</t>
  </si>
  <si>
    <t>козырек</t>
  </si>
  <si>
    <t xml:space="preserve">козырек </t>
  </si>
  <si>
    <t>10</t>
  </si>
  <si>
    <t>февральская</t>
  </si>
  <si>
    <t>21</t>
  </si>
  <si>
    <t>ремонт ступеней у входа</t>
  </si>
  <si>
    <t>труба м/п 20 Ǿ</t>
  </si>
  <si>
    <t xml:space="preserve"> метр</t>
  </si>
  <si>
    <t>тройник 20 Ǿ</t>
  </si>
  <si>
    <t xml:space="preserve">рентабельность </t>
  </si>
  <si>
    <t>%</t>
  </si>
  <si>
    <t>рентабельность</t>
  </si>
  <si>
    <t>3ч 8ч</t>
  </si>
  <si>
    <t>УТВЕРЖДАЮ :</t>
  </si>
  <si>
    <t>Директор ООО "Уют"</t>
  </si>
  <si>
    <t>О.В. Лукашевич</t>
  </si>
  <si>
    <t>бухгалтер ООО "Уют"</t>
  </si>
  <si>
    <t>Бескова С.В.</t>
  </si>
  <si>
    <t>115</t>
  </si>
  <si>
    <t>замена двери</t>
  </si>
  <si>
    <t xml:space="preserve">дверь </t>
  </si>
  <si>
    <t>краска</t>
  </si>
  <si>
    <t>замена стояка в системе теплоснабжения</t>
  </si>
  <si>
    <t>труба ПП</t>
  </si>
  <si>
    <t>кран 20 Ǿ</t>
  </si>
  <si>
    <t xml:space="preserve">муфта </t>
  </si>
  <si>
    <t>муфта (американка)</t>
  </si>
  <si>
    <t>редукция</t>
  </si>
  <si>
    <t>ремонт кирпичной стены, вход в подъезд</t>
  </si>
  <si>
    <t>5 б</t>
  </si>
  <si>
    <t>ремонт подъездов</t>
  </si>
  <si>
    <t>ротбанд</t>
  </si>
  <si>
    <t>алебастр</t>
  </si>
  <si>
    <t>мел</t>
  </si>
  <si>
    <t>краска МА15</t>
  </si>
  <si>
    <t>банка</t>
  </si>
  <si>
    <t>2ч 80 ч</t>
  </si>
  <si>
    <t>2ч 164,17 ч</t>
  </si>
  <si>
    <t>1</t>
  </si>
  <si>
    <t>ремонт одного подъезда</t>
  </si>
  <si>
    <t xml:space="preserve">исполнитель </t>
  </si>
  <si>
    <t>октябрьская</t>
  </si>
  <si>
    <t>2</t>
  </si>
  <si>
    <t>Л.В. Голованкова</t>
  </si>
  <si>
    <t>Папанина</t>
  </si>
  <si>
    <t>замена входных  дверей</t>
  </si>
  <si>
    <t>дверь</t>
  </si>
  <si>
    <t>пена монтажная</t>
  </si>
  <si>
    <t>крепеж</t>
  </si>
  <si>
    <t xml:space="preserve">цемент </t>
  </si>
  <si>
    <t xml:space="preserve">2 ч 164,17 ч </t>
  </si>
  <si>
    <t>4</t>
  </si>
  <si>
    <t>Всего</t>
  </si>
  <si>
    <t>Зам. директора ООО "Уют"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</si>
</sst>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1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3" xfId="0" applyFill="1" applyBorder="1"/>
    <xf numFmtId="0" fontId="0" fillId="0" borderId="1" xfId="0" applyFill="1" applyBorder="1" applyAlignment="1">
      <alignment horizontal="right"/>
    </xf>
    <xf numFmtId="49" fontId="0" fillId="0" borderId="0" xfId="0" applyNumberFormat="1"/>
    <xf numFmtId="49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2" borderId="19" xfId="0" applyFill="1" applyBorder="1"/>
    <xf numFmtId="2" fontId="0" fillId="0" borderId="6" xfId="0" applyNumberFormat="1" applyBorder="1"/>
    <xf numFmtId="2" fontId="0" fillId="2" borderId="19" xfId="0" applyNumberFormat="1" applyFill="1" applyBorder="1"/>
    <xf numFmtId="2" fontId="0" fillId="0" borderId="1" xfId="0" applyNumberFormat="1" applyBorder="1"/>
    <xf numFmtId="0" fontId="0" fillId="2" borderId="9" xfId="0" applyFill="1" applyBorder="1"/>
    <xf numFmtId="2" fontId="0" fillId="2" borderId="9" xfId="0" applyNumberFormat="1" applyFill="1" applyBorder="1"/>
    <xf numFmtId="2" fontId="0" fillId="3" borderId="6" xfId="0" applyNumberFormat="1" applyFill="1" applyBorder="1"/>
    <xf numFmtId="2" fontId="0" fillId="0" borderId="4" xfId="0" applyNumberFormat="1" applyBorder="1"/>
    <xf numFmtId="0" fontId="0" fillId="0" borderId="26" xfId="0" applyBorder="1"/>
    <xf numFmtId="0" fontId="0" fillId="0" borderId="0" xfId="0" applyBorder="1"/>
    <xf numFmtId="0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2" fontId="0" fillId="0" borderId="0" xfId="0" applyNumberFormat="1"/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80"/>
  <sheetViews>
    <sheetView tabSelected="1" topLeftCell="A151" workbookViewId="0">
      <selection activeCell="I173" sqref="I173"/>
    </sheetView>
  </sheetViews>
  <sheetFormatPr defaultRowHeight="15" x14ac:dyDescent="0.25"/>
  <cols>
    <col min="1" max="1" width="6.7109375" customWidth="1"/>
    <col min="2" max="2" width="20.7109375" customWidth="1"/>
    <col min="3" max="3" width="9.140625" style="12"/>
    <col min="4" max="4" width="20.5703125" customWidth="1"/>
    <col min="5" max="5" width="24.28515625" customWidth="1"/>
    <col min="6" max="6" width="9.5703125" customWidth="1"/>
    <col min="7" max="7" width="10.7109375" customWidth="1"/>
    <col min="8" max="8" width="13" customWidth="1"/>
    <col min="9" max="9" width="15.28515625" customWidth="1"/>
  </cols>
  <sheetData>
    <row r="5" spans="1:9" x14ac:dyDescent="0.25">
      <c r="F5" t="s">
        <v>69</v>
      </c>
    </row>
    <row r="6" spans="1:9" x14ac:dyDescent="0.25">
      <c r="F6" t="s">
        <v>70</v>
      </c>
    </row>
    <row r="7" spans="1:9" ht="24" customHeight="1" x14ac:dyDescent="0.25">
      <c r="F7" s="30"/>
      <c r="G7" s="30"/>
      <c r="H7" t="s">
        <v>71</v>
      </c>
    </row>
    <row r="8" spans="1:9" ht="15.75" thickBot="1" x14ac:dyDescent="0.3"/>
    <row r="9" spans="1:9" x14ac:dyDescent="0.25">
      <c r="A9" s="7" t="s">
        <v>0</v>
      </c>
      <c r="B9" s="3" t="s">
        <v>1</v>
      </c>
      <c r="C9" s="13" t="s">
        <v>2</v>
      </c>
      <c r="D9" s="3" t="s">
        <v>3</v>
      </c>
      <c r="E9" s="3" t="s">
        <v>4</v>
      </c>
      <c r="F9" s="3" t="s">
        <v>10</v>
      </c>
      <c r="G9" s="3" t="s">
        <v>8</v>
      </c>
      <c r="H9" s="3" t="s">
        <v>18</v>
      </c>
      <c r="I9" s="4" t="s">
        <v>19</v>
      </c>
    </row>
    <row r="10" spans="1:9" ht="15" customHeight="1" x14ac:dyDescent="0.25">
      <c r="A10" s="37">
        <v>1</v>
      </c>
      <c r="B10" s="40" t="s">
        <v>5</v>
      </c>
      <c r="C10" s="43">
        <v>3</v>
      </c>
      <c r="D10" s="46" t="s">
        <v>6</v>
      </c>
      <c r="E10" s="5" t="s">
        <v>9</v>
      </c>
      <c r="F10" s="5" t="s">
        <v>11</v>
      </c>
      <c r="G10" s="5">
        <v>100</v>
      </c>
      <c r="H10" s="5">
        <v>15</v>
      </c>
      <c r="I10" s="6">
        <f>H10*G10</f>
        <v>1500</v>
      </c>
    </row>
    <row r="11" spans="1:9" x14ac:dyDescent="0.25">
      <c r="A11" s="38"/>
      <c r="B11" s="41"/>
      <c r="C11" s="44"/>
      <c r="D11" s="47"/>
      <c r="E11" s="1" t="s">
        <v>7</v>
      </c>
      <c r="F11" s="1" t="s">
        <v>12</v>
      </c>
      <c r="G11" s="1">
        <v>25</v>
      </c>
      <c r="H11" s="1">
        <v>5.6</v>
      </c>
      <c r="I11" s="6">
        <f t="shared" ref="I11:I13" si="0">H11*G11</f>
        <v>140</v>
      </c>
    </row>
    <row r="12" spans="1:9" x14ac:dyDescent="0.25">
      <c r="A12" s="38"/>
      <c r="B12" s="41"/>
      <c r="C12" s="44"/>
      <c r="D12" s="47"/>
      <c r="E12" s="1" t="s">
        <v>27</v>
      </c>
      <c r="F12" s="1" t="s">
        <v>13</v>
      </c>
      <c r="G12" s="1">
        <v>2</v>
      </c>
      <c r="H12" s="1">
        <v>1400</v>
      </c>
      <c r="I12" s="6">
        <f t="shared" si="0"/>
        <v>2800</v>
      </c>
    </row>
    <row r="13" spans="1:9" x14ac:dyDescent="0.25">
      <c r="A13" s="38"/>
      <c r="B13" s="41"/>
      <c r="C13" s="44"/>
      <c r="D13" s="47"/>
      <c r="E13" s="1" t="s">
        <v>14</v>
      </c>
      <c r="F13" s="1" t="s">
        <v>13</v>
      </c>
      <c r="G13" s="1">
        <v>1</v>
      </c>
      <c r="H13" s="1">
        <v>572.49</v>
      </c>
      <c r="I13" s="6">
        <f t="shared" si="0"/>
        <v>572.49</v>
      </c>
    </row>
    <row r="14" spans="1:9" x14ac:dyDescent="0.25">
      <c r="A14" s="38"/>
      <c r="B14" s="41"/>
      <c r="C14" s="44"/>
      <c r="D14" s="47"/>
      <c r="E14" s="1" t="s">
        <v>15</v>
      </c>
      <c r="F14" s="1" t="s">
        <v>16</v>
      </c>
      <c r="G14" s="2" t="s">
        <v>31</v>
      </c>
      <c r="H14" s="1">
        <v>233.46</v>
      </c>
      <c r="I14" s="6">
        <f>H14*16</f>
        <v>3735.36</v>
      </c>
    </row>
    <row r="15" spans="1:9" x14ac:dyDescent="0.25">
      <c r="A15" s="38"/>
      <c r="B15" s="41"/>
      <c r="C15" s="44"/>
      <c r="D15" s="47"/>
      <c r="E15" s="1" t="s">
        <v>65</v>
      </c>
      <c r="F15" s="1" t="s">
        <v>66</v>
      </c>
      <c r="G15" s="1">
        <v>35</v>
      </c>
      <c r="H15" s="1"/>
      <c r="I15" s="23">
        <f>(I10+I11+I12+I13+I14)*35%</f>
        <v>3061.7474999999999</v>
      </c>
    </row>
    <row r="16" spans="1:9" ht="15.75" thickBot="1" x14ac:dyDescent="0.3">
      <c r="A16" s="60" t="s">
        <v>17</v>
      </c>
      <c r="B16" s="61"/>
      <c r="C16" s="61"/>
      <c r="D16" s="61"/>
      <c r="E16" s="61"/>
      <c r="F16" s="61"/>
      <c r="G16" s="61"/>
      <c r="H16" s="62"/>
      <c r="I16" s="24">
        <f>SUM(I10:I15)</f>
        <v>11809.5975</v>
      </c>
    </row>
    <row r="17" spans="1:9" ht="15.75" thickBot="1" x14ac:dyDescent="0.3">
      <c r="A17" s="36">
        <v>2</v>
      </c>
      <c r="B17" s="39" t="s">
        <v>20</v>
      </c>
      <c r="C17" s="42">
        <v>1</v>
      </c>
      <c r="D17" s="45" t="s">
        <v>21</v>
      </c>
      <c r="E17" s="10" t="s">
        <v>22</v>
      </c>
      <c r="F17" s="10" t="s">
        <v>23</v>
      </c>
      <c r="G17" s="10">
        <v>5</v>
      </c>
      <c r="H17" s="3">
        <v>220</v>
      </c>
      <c r="I17" s="4">
        <f>G17*H17</f>
        <v>1100</v>
      </c>
    </row>
    <row r="18" spans="1:9" ht="15.75" thickBot="1" x14ac:dyDescent="0.3">
      <c r="A18" s="38"/>
      <c r="B18" s="41"/>
      <c r="C18" s="44"/>
      <c r="D18" s="47"/>
      <c r="E18" s="8" t="s">
        <v>24</v>
      </c>
      <c r="F18" s="8" t="s">
        <v>12</v>
      </c>
      <c r="G18" s="8">
        <v>0.5</v>
      </c>
      <c r="H18" s="1">
        <v>50</v>
      </c>
      <c r="I18" s="4">
        <f t="shared" ref="I18:I21" si="1">G18*H18</f>
        <v>25</v>
      </c>
    </row>
    <row r="19" spans="1:9" ht="15.75" thickBot="1" x14ac:dyDescent="0.3">
      <c r="A19" s="38"/>
      <c r="B19" s="41"/>
      <c r="C19" s="44"/>
      <c r="D19" s="47"/>
      <c r="E19" s="8" t="s">
        <v>25</v>
      </c>
      <c r="F19" s="8" t="s">
        <v>16</v>
      </c>
      <c r="G19" s="9" t="s">
        <v>30</v>
      </c>
      <c r="H19" s="1">
        <v>233.46</v>
      </c>
      <c r="I19" s="4">
        <f>H19*24</f>
        <v>5603.04</v>
      </c>
    </row>
    <row r="20" spans="1:9" ht="15.75" thickBot="1" x14ac:dyDescent="0.3">
      <c r="A20" s="38"/>
      <c r="B20" s="41"/>
      <c r="C20" s="44"/>
      <c r="D20" s="47"/>
      <c r="E20" s="8" t="s">
        <v>14</v>
      </c>
      <c r="F20" s="8" t="s">
        <v>13</v>
      </c>
      <c r="G20" s="1">
        <v>1</v>
      </c>
      <c r="H20" s="1">
        <v>572.49</v>
      </c>
      <c r="I20" s="4">
        <f t="shared" si="1"/>
        <v>572.49</v>
      </c>
    </row>
    <row r="21" spans="1:9" ht="15.75" thickBot="1" x14ac:dyDescent="0.3">
      <c r="A21" s="38"/>
      <c r="B21" s="41"/>
      <c r="C21" s="44"/>
      <c r="D21" s="47"/>
      <c r="E21" s="8" t="s">
        <v>26</v>
      </c>
      <c r="F21" s="8" t="s">
        <v>23</v>
      </c>
      <c r="G21" s="1">
        <v>1</v>
      </c>
      <c r="H21" s="1">
        <v>550</v>
      </c>
      <c r="I21" s="4">
        <f t="shared" si="1"/>
        <v>550</v>
      </c>
    </row>
    <row r="22" spans="1:9" x14ac:dyDescent="0.25">
      <c r="A22" s="38"/>
      <c r="B22" s="41"/>
      <c r="C22" s="44"/>
      <c r="D22" s="47"/>
      <c r="E22" s="8" t="s">
        <v>34</v>
      </c>
      <c r="F22" s="8" t="s">
        <v>13</v>
      </c>
      <c r="G22" s="1">
        <v>1</v>
      </c>
      <c r="H22" s="1">
        <v>1400</v>
      </c>
      <c r="I22" s="4">
        <f>G22*H22</f>
        <v>1400</v>
      </c>
    </row>
    <row r="23" spans="1:9" x14ac:dyDescent="0.25">
      <c r="A23" s="38"/>
      <c r="B23" s="41"/>
      <c r="C23" s="44"/>
      <c r="D23" s="47"/>
      <c r="E23" s="1" t="s">
        <v>65</v>
      </c>
      <c r="F23" s="1" t="s">
        <v>66</v>
      </c>
      <c r="G23" s="1">
        <v>35</v>
      </c>
      <c r="H23" s="1"/>
      <c r="I23" s="25">
        <f>(SUM(I17:I22))*35%</f>
        <v>3237.6854999999996</v>
      </c>
    </row>
    <row r="24" spans="1:9" ht="15.75" thickBot="1" x14ac:dyDescent="0.3">
      <c r="A24" s="56" t="s">
        <v>17</v>
      </c>
      <c r="B24" s="57"/>
      <c r="C24" s="57"/>
      <c r="D24" s="57"/>
      <c r="E24" s="57"/>
      <c r="F24" s="57"/>
      <c r="G24" s="57"/>
      <c r="H24" s="57"/>
      <c r="I24" s="24">
        <f>SUM(I17:I23)</f>
        <v>12488.215499999998</v>
      </c>
    </row>
    <row r="25" spans="1:9" ht="15.75" thickBot="1" x14ac:dyDescent="0.3">
      <c r="A25" s="36">
        <v>3</v>
      </c>
      <c r="B25" s="39" t="s">
        <v>5</v>
      </c>
      <c r="C25" s="42">
        <v>1</v>
      </c>
      <c r="D25" s="45" t="s">
        <v>33</v>
      </c>
      <c r="E25" s="10" t="s">
        <v>9</v>
      </c>
      <c r="F25" s="10" t="s">
        <v>11</v>
      </c>
      <c r="G25" s="10">
        <v>150</v>
      </c>
      <c r="H25" s="3">
        <v>15</v>
      </c>
      <c r="I25" s="4">
        <f>G25*H25</f>
        <v>2250</v>
      </c>
    </row>
    <row r="26" spans="1:9" ht="15.75" thickBot="1" x14ac:dyDescent="0.3">
      <c r="A26" s="38"/>
      <c r="B26" s="41"/>
      <c r="C26" s="44"/>
      <c r="D26" s="47"/>
      <c r="E26" s="8" t="s">
        <v>28</v>
      </c>
      <c r="F26" s="8" t="s">
        <v>11</v>
      </c>
      <c r="G26" s="8">
        <v>3</v>
      </c>
      <c r="H26" s="1">
        <v>650</v>
      </c>
      <c r="I26" s="4">
        <f t="shared" ref="I26:I30" si="2">G26*H26</f>
        <v>1950</v>
      </c>
    </row>
    <row r="27" spans="1:9" ht="15.75" thickBot="1" x14ac:dyDescent="0.3">
      <c r="A27" s="38"/>
      <c r="B27" s="41"/>
      <c r="C27" s="44"/>
      <c r="D27" s="47"/>
      <c r="E27" s="8" t="s">
        <v>7</v>
      </c>
      <c r="F27" s="8" t="s">
        <v>12</v>
      </c>
      <c r="G27" s="8">
        <v>50</v>
      </c>
      <c r="H27" s="1">
        <v>5.6</v>
      </c>
      <c r="I27" s="4">
        <f t="shared" si="2"/>
        <v>280</v>
      </c>
    </row>
    <row r="28" spans="1:9" ht="15.75" thickBot="1" x14ac:dyDescent="0.3">
      <c r="A28" s="38"/>
      <c r="B28" s="41"/>
      <c r="C28" s="44"/>
      <c r="D28" s="47"/>
      <c r="E28" s="8" t="s">
        <v>26</v>
      </c>
      <c r="F28" s="8" t="s">
        <v>23</v>
      </c>
      <c r="G28" s="8">
        <v>1</v>
      </c>
      <c r="H28" s="1">
        <v>550</v>
      </c>
      <c r="I28" s="4">
        <f t="shared" si="2"/>
        <v>550</v>
      </c>
    </row>
    <row r="29" spans="1:9" ht="15.75" thickBot="1" x14ac:dyDescent="0.3">
      <c r="A29" s="38"/>
      <c r="B29" s="41"/>
      <c r="C29" s="44"/>
      <c r="D29" s="47"/>
      <c r="E29" s="8" t="s">
        <v>15</v>
      </c>
      <c r="F29" s="8" t="s">
        <v>16</v>
      </c>
      <c r="G29" s="9" t="s">
        <v>29</v>
      </c>
      <c r="H29" s="1">
        <v>233.46</v>
      </c>
      <c r="I29" s="4">
        <f>H29*32</f>
        <v>7470.72</v>
      </c>
    </row>
    <row r="30" spans="1:9" ht="15.75" thickBot="1" x14ac:dyDescent="0.3">
      <c r="A30" s="38"/>
      <c r="B30" s="41"/>
      <c r="C30" s="44"/>
      <c r="D30" s="47"/>
      <c r="E30" s="8" t="s">
        <v>32</v>
      </c>
      <c r="F30" s="8" t="s">
        <v>13</v>
      </c>
      <c r="G30" s="8">
        <v>2</v>
      </c>
      <c r="H30" s="1">
        <v>1400</v>
      </c>
      <c r="I30" s="4">
        <f t="shared" si="2"/>
        <v>2800</v>
      </c>
    </row>
    <row r="31" spans="1:9" x14ac:dyDescent="0.25">
      <c r="A31" s="38"/>
      <c r="B31" s="41"/>
      <c r="C31" s="44"/>
      <c r="D31" s="47"/>
      <c r="E31" s="8" t="s">
        <v>14</v>
      </c>
      <c r="F31" s="8" t="s">
        <v>13</v>
      </c>
      <c r="G31" s="8">
        <v>2</v>
      </c>
      <c r="H31" s="1">
        <v>572.49</v>
      </c>
      <c r="I31" s="4">
        <f>G31*H31</f>
        <v>1144.98</v>
      </c>
    </row>
    <row r="32" spans="1:9" x14ac:dyDescent="0.25">
      <c r="A32" s="38"/>
      <c r="B32" s="41"/>
      <c r="C32" s="44"/>
      <c r="D32" s="47"/>
      <c r="E32" s="1" t="s">
        <v>65</v>
      </c>
      <c r="F32" s="1" t="s">
        <v>66</v>
      </c>
      <c r="G32" s="1">
        <v>35</v>
      </c>
      <c r="H32" s="1"/>
      <c r="I32" s="25">
        <f>(I25+I26+I27+I28+I29+I30+I31)*35%</f>
        <v>5755.9949999999999</v>
      </c>
    </row>
    <row r="33" spans="1:9" ht="15.75" thickBot="1" x14ac:dyDescent="0.3">
      <c r="A33" s="56" t="s">
        <v>17</v>
      </c>
      <c r="B33" s="57"/>
      <c r="C33" s="57"/>
      <c r="D33" s="57"/>
      <c r="E33" s="57"/>
      <c r="F33" s="57"/>
      <c r="G33" s="57"/>
      <c r="H33" s="57"/>
      <c r="I33" s="24">
        <f>SUM(I25:I32)</f>
        <v>22201.695</v>
      </c>
    </row>
    <row r="34" spans="1:9" ht="15.75" thickBot="1" x14ac:dyDescent="0.3">
      <c r="A34" s="36">
        <v>4</v>
      </c>
      <c r="B34" s="39" t="s">
        <v>36</v>
      </c>
      <c r="C34" s="42">
        <v>90</v>
      </c>
      <c r="D34" s="45" t="s">
        <v>37</v>
      </c>
      <c r="E34" s="10" t="s">
        <v>22</v>
      </c>
      <c r="F34" s="10" t="s">
        <v>23</v>
      </c>
      <c r="G34" s="10">
        <v>10</v>
      </c>
      <c r="H34" s="3">
        <v>220</v>
      </c>
      <c r="I34" s="4">
        <f>G34*H34</f>
        <v>2200</v>
      </c>
    </row>
    <row r="35" spans="1:9" ht="15.75" thickBot="1" x14ac:dyDescent="0.3">
      <c r="A35" s="38"/>
      <c r="B35" s="41"/>
      <c r="C35" s="44"/>
      <c r="D35" s="47"/>
      <c r="E35" s="8" t="s">
        <v>9</v>
      </c>
      <c r="F35" s="8" t="s">
        <v>11</v>
      </c>
      <c r="G35" s="8">
        <v>100</v>
      </c>
      <c r="H35" s="1">
        <v>15</v>
      </c>
      <c r="I35" s="4">
        <f t="shared" ref="I35:I40" si="3">G35*H35</f>
        <v>1500</v>
      </c>
    </row>
    <row r="36" spans="1:9" ht="15.75" thickBot="1" x14ac:dyDescent="0.3">
      <c r="A36" s="38"/>
      <c r="B36" s="41"/>
      <c r="C36" s="44"/>
      <c r="D36" s="47"/>
      <c r="E36" s="8" t="s">
        <v>28</v>
      </c>
      <c r="F36" s="8" t="s">
        <v>11</v>
      </c>
      <c r="G36" s="8">
        <v>5</v>
      </c>
      <c r="H36" s="1">
        <v>650</v>
      </c>
      <c r="I36" s="4">
        <f t="shared" si="3"/>
        <v>3250</v>
      </c>
    </row>
    <row r="37" spans="1:9" ht="15.75" thickBot="1" x14ac:dyDescent="0.3">
      <c r="A37" s="38"/>
      <c r="B37" s="41"/>
      <c r="C37" s="44"/>
      <c r="D37" s="47"/>
      <c r="E37" s="8" t="s">
        <v>24</v>
      </c>
      <c r="F37" s="8" t="s">
        <v>12</v>
      </c>
      <c r="G37" s="8">
        <v>2</v>
      </c>
      <c r="H37" s="1">
        <v>50</v>
      </c>
      <c r="I37" s="4">
        <f t="shared" si="3"/>
        <v>100</v>
      </c>
    </row>
    <row r="38" spans="1:9" ht="15.75" thickBot="1" x14ac:dyDescent="0.3">
      <c r="A38" s="38"/>
      <c r="B38" s="41"/>
      <c r="C38" s="44"/>
      <c r="D38" s="47"/>
      <c r="E38" s="8" t="s">
        <v>7</v>
      </c>
      <c r="F38" s="8" t="s">
        <v>12</v>
      </c>
      <c r="G38" s="8">
        <v>50</v>
      </c>
      <c r="H38" s="1">
        <v>5.6</v>
      </c>
      <c r="I38" s="4">
        <f t="shared" si="3"/>
        <v>280</v>
      </c>
    </row>
    <row r="39" spans="1:9" ht="15.75" thickBot="1" x14ac:dyDescent="0.3">
      <c r="A39" s="38"/>
      <c r="B39" s="41"/>
      <c r="C39" s="44"/>
      <c r="D39" s="47"/>
      <c r="E39" s="8" t="s">
        <v>32</v>
      </c>
      <c r="F39" s="8" t="s">
        <v>13</v>
      </c>
      <c r="G39" s="8">
        <v>3</v>
      </c>
      <c r="H39" s="1">
        <v>1400</v>
      </c>
      <c r="I39" s="4">
        <f t="shared" si="3"/>
        <v>4200</v>
      </c>
    </row>
    <row r="40" spans="1:9" ht="15.75" thickBot="1" x14ac:dyDescent="0.3">
      <c r="A40" s="38"/>
      <c r="B40" s="41"/>
      <c r="C40" s="44"/>
      <c r="D40" s="47"/>
      <c r="E40" s="8" t="s">
        <v>14</v>
      </c>
      <c r="F40" s="8" t="s">
        <v>13</v>
      </c>
      <c r="G40" s="8">
        <v>2.5</v>
      </c>
      <c r="H40" s="1">
        <v>572.49</v>
      </c>
      <c r="I40" s="4">
        <f t="shared" si="3"/>
        <v>1431.2249999999999</v>
      </c>
    </row>
    <row r="41" spans="1:9" x14ac:dyDescent="0.25">
      <c r="A41" s="38"/>
      <c r="B41" s="41"/>
      <c r="C41" s="44"/>
      <c r="D41" s="47"/>
      <c r="E41" s="8" t="s">
        <v>15</v>
      </c>
      <c r="F41" s="8" t="s">
        <v>16</v>
      </c>
      <c r="G41" s="9" t="s">
        <v>35</v>
      </c>
      <c r="H41" s="1">
        <v>233.46</v>
      </c>
      <c r="I41" s="4">
        <f>H41*40</f>
        <v>9338.4</v>
      </c>
    </row>
    <row r="42" spans="1:9" x14ac:dyDescent="0.25">
      <c r="A42" s="38"/>
      <c r="B42" s="41"/>
      <c r="C42" s="44"/>
      <c r="D42" s="47"/>
      <c r="E42" s="1" t="s">
        <v>65</v>
      </c>
      <c r="F42" s="1" t="s">
        <v>66</v>
      </c>
      <c r="G42" s="1">
        <v>35</v>
      </c>
      <c r="H42" s="1"/>
      <c r="I42" s="23">
        <f>SUM(I34:I41)*35%</f>
        <v>7804.8687499999996</v>
      </c>
    </row>
    <row r="43" spans="1:9" ht="15.75" thickBot="1" x14ac:dyDescent="0.3">
      <c r="A43" s="58" t="s">
        <v>17</v>
      </c>
      <c r="B43" s="59"/>
      <c r="C43" s="59"/>
      <c r="D43" s="59"/>
      <c r="E43" s="59"/>
      <c r="F43" s="59"/>
      <c r="G43" s="59"/>
      <c r="H43" s="59"/>
      <c r="I43" s="27">
        <f>SUM(I34:I42)</f>
        <v>30104.493750000001</v>
      </c>
    </row>
    <row r="44" spans="1:9" ht="15.75" thickBot="1" x14ac:dyDescent="0.3">
      <c r="A44" s="48">
        <v>5</v>
      </c>
      <c r="B44" s="50" t="s">
        <v>38</v>
      </c>
      <c r="C44" s="52">
        <v>3</v>
      </c>
      <c r="D44" s="54" t="s">
        <v>39</v>
      </c>
      <c r="E44" s="10" t="s">
        <v>22</v>
      </c>
      <c r="F44" s="10" t="s">
        <v>23</v>
      </c>
      <c r="G44" s="10">
        <v>6</v>
      </c>
      <c r="H44" s="3">
        <v>220</v>
      </c>
      <c r="I44" s="4">
        <f>G44*H44</f>
        <v>1320</v>
      </c>
    </row>
    <row r="45" spans="1:9" ht="15.75" thickBot="1" x14ac:dyDescent="0.3">
      <c r="A45" s="49"/>
      <c r="B45" s="51"/>
      <c r="C45" s="53"/>
      <c r="D45" s="55"/>
      <c r="E45" s="8" t="s">
        <v>24</v>
      </c>
      <c r="F45" s="8" t="s">
        <v>12</v>
      </c>
      <c r="G45" s="8">
        <v>0.5</v>
      </c>
      <c r="H45" s="1">
        <v>50</v>
      </c>
      <c r="I45" s="4">
        <f t="shared" ref="I45:I48" si="4">G45*H45</f>
        <v>25</v>
      </c>
    </row>
    <row r="46" spans="1:9" ht="15.75" thickBot="1" x14ac:dyDescent="0.3">
      <c r="A46" s="49"/>
      <c r="B46" s="51"/>
      <c r="C46" s="53"/>
      <c r="D46" s="55"/>
      <c r="E46" s="8" t="s">
        <v>26</v>
      </c>
      <c r="F46" s="8" t="s">
        <v>23</v>
      </c>
      <c r="G46" s="8">
        <v>1</v>
      </c>
      <c r="H46" s="1">
        <v>550</v>
      </c>
      <c r="I46" s="4">
        <f t="shared" si="4"/>
        <v>550</v>
      </c>
    </row>
    <row r="47" spans="1:9" ht="15.75" thickBot="1" x14ac:dyDescent="0.3">
      <c r="A47" s="49"/>
      <c r="B47" s="51"/>
      <c r="C47" s="53"/>
      <c r="D47" s="55"/>
      <c r="E47" s="8" t="s">
        <v>14</v>
      </c>
      <c r="F47" s="8" t="s">
        <v>13</v>
      </c>
      <c r="G47" s="8">
        <v>2.5</v>
      </c>
      <c r="H47" s="1">
        <v>572.49</v>
      </c>
      <c r="I47" s="4">
        <f t="shared" si="4"/>
        <v>1431.2249999999999</v>
      </c>
    </row>
    <row r="48" spans="1:9" ht="15.75" thickBot="1" x14ac:dyDescent="0.3">
      <c r="A48" s="49"/>
      <c r="B48" s="51"/>
      <c r="C48" s="53"/>
      <c r="D48" s="55"/>
      <c r="E48" s="8" t="s">
        <v>32</v>
      </c>
      <c r="F48" s="8" t="s">
        <v>13</v>
      </c>
      <c r="G48" s="8">
        <v>1</v>
      </c>
      <c r="H48" s="1">
        <v>1400</v>
      </c>
      <c r="I48" s="4">
        <f t="shared" si="4"/>
        <v>1400</v>
      </c>
    </row>
    <row r="49" spans="1:9" x14ac:dyDescent="0.25">
      <c r="A49" s="49"/>
      <c r="B49" s="51"/>
      <c r="C49" s="53"/>
      <c r="D49" s="55"/>
      <c r="E49" s="8" t="s">
        <v>15</v>
      </c>
      <c r="F49" s="8" t="s">
        <v>16</v>
      </c>
      <c r="G49" s="11" t="s">
        <v>40</v>
      </c>
      <c r="H49" s="1">
        <v>233.46</v>
      </c>
      <c r="I49" s="4">
        <f>H49*16</f>
        <v>3735.36</v>
      </c>
    </row>
    <row r="50" spans="1:9" x14ac:dyDescent="0.25">
      <c r="A50" s="37"/>
      <c r="B50" s="40"/>
      <c r="C50" s="43"/>
      <c r="D50" s="46"/>
      <c r="E50" s="1" t="s">
        <v>65</v>
      </c>
      <c r="F50" s="1" t="s">
        <v>66</v>
      </c>
      <c r="G50" s="1">
        <v>35</v>
      </c>
      <c r="H50" s="1"/>
      <c r="I50" s="23">
        <f>SUM(I44:I49)*35%</f>
        <v>2961.5547500000002</v>
      </c>
    </row>
    <row r="51" spans="1:9" ht="15.75" thickBot="1" x14ac:dyDescent="0.3">
      <c r="A51" s="33" t="s">
        <v>17</v>
      </c>
      <c r="B51" s="34"/>
      <c r="C51" s="34"/>
      <c r="D51" s="34"/>
      <c r="E51" s="34"/>
      <c r="F51" s="34"/>
      <c r="G51" s="34"/>
      <c r="H51" s="35"/>
      <c r="I51" s="27">
        <f>SUM(I44:I50)</f>
        <v>11423.139750000002</v>
      </c>
    </row>
    <row r="52" spans="1:9" ht="15.75" thickBot="1" x14ac:dyDescent="0.3">
      <c r="A52" s="48">
        <v>6</v>
      </c>
      <c r="B52" s="50" t="s">
        <v>36</v>
      </c>
      <c r="C52" s="52" t="s">
        <v>41</v>
      </c>
      <c r="D52" s="54" t="s">
        <v>42</v>
      </c>
      <c r="E52" s="10" t="s">
        <v>62</v>
      </c>
      <c r="F52" s="10" t="s">
        <v>63</v>
      </c>
      <c r="G52" s="10">
        <v>3</v>
      </c>
      <c r="H52" s="3">
        <v>40</v>
      </c>
      <c r="I52" s="4">
        <f>G52*H52</f>
        <v>120</v>
      </c>
    </row>
    <row r="53" spans="1:9" ht="15.75" thickBot="1" x14ac:dyDescent="0.3">
      <c r="A53" s="49"/>
      <c r="B53" s="51"/>
      <c r="C53" s="53"/>
      <c r="D53" s="55"/>
      <c r="E53" s="8" t="s">
        <v>44</v>
      </c>
      <c r="F53" s="8" t="s">
        <v>43</v>
      </c>
      <c r="G53" s="8">
        <v>1</v>
      </c>
      <c r="H53" s="1">
        <v>150</v>
      </c>
      <c r="I53" s="4">
        <f t="shared" ref="I53:I55" si="5">G53*H53</f>
        <v>150</v>
      </c>
    </row>
    <row r="54" spans="1:9" ht="15.75" thickBot="1" x14ac:dyDescent="0.3">
      <c r="A54" s="49"/>
      <c r="B54" s="51"/>
      <c r="C54" s="53"/>
      <c r="D54" s="55"/>
      <c r="E54" s="8" t="s">
        <v>45</v>
      </c>
      <c r="F54" s="8" t="s">
        <v>11</v>
      </c>
      <c r="G54" s="8">
        <v>2</v>
      </c>
      <c r="H54" s="1">
        <v>75</v>
      </c>
      <c r="I54" s="4">
        <f t="shared" si="5"/>
        <v>150</v>
      </c>
    </row>
    <row r="55" spans="1:9" ht="15.75" thickBot="1" x14ac:dyDescent="0.3">
      <c r="A55" s="49"/>
      <c r="B55" s="51"/>
      <c r="C55" s="53"/>
      <c r="D55" s="55"/>
      <c r="E55" s="8" t="s">
        <v>64</v>
      </c>
      <c r="F55" s="8" t="s">
        <v>11</v>
      </c>
      <c r="G55" s="8">
        <v>1</v>
      </c>
      <c r="H55" s="1">
        <v>115</v>
      </c>
      <c r="I55" s="4">
        <f t="shared" si="5"/>
        <v>115</v>
      </c>
    </row>
    <row r="56" spans="1:9" x14ac:dyDescent="0.25">
      <c r="A56" s="49"/>
      <c r="B56" s="51"/>
      <c r="C56" s="53"/>
      <c r="D56" s="55"/>
      <c r="E56" s="8" t="s">
        <v>25</v>
      </c>
      <c r="F56" s="8" t="s">
        <v>16</v>
      </c>
      <c r="G56" s="11" t="s">
        <v>68</v>
      </c>
      <c r="H56" s="1">
        <v>176.76</v>
      </c>
      <c r="I56" s="4">
        <f>H56*8</f>
        <v>1414.08</v>
      </c>
    </row>
    <row r="57" spans="1:9" x14ac:dyDescent="0.25">
      <c r="A57" s="37"/>
      <c r="B57" s="40"/>
      <c r="C57" s="43"/>
      <c r="D57" s="46"/>
      <c r="E57" s="1" t="s">
        <v>65</v>
      </c>
      <c r="F57" s="1" t="s">
        <v>66</v>
      </c>
      <c r="G57" s="1">
        <v>35</v>
      </c>
      <c r="H57" s="1"/>
      <c r="I57" s="28">
        <f>SUM(I52:I56)*35%</f>
        <v>682.17799999999988</v>
      </c>
    </row>
    <row r="58" spans="1:9" ht="15.75" thickBot="1" x14ac:dyDescent="0.3">
      <c r="A58" s="33" t="s">
        <v>17</v>
      </c>
      <c r="B58" s="34"/>
      <c r="C58" s="34"/>
      <c r="D58" s="34"/>
      <c r="E58" s="34"/>
      <c r="F58" s="34"/>
      <c r="G58" s="34"/>
      <c r="H58" s="35"/>
      <c r="I58" s="27">
        <f>SUM(I52:I57)</f>
        <v>2631.2579999999998</v>
      </c>
    </row>
    <row r="59" spans="1:9" ht="15.75" thickBot="1" x14ac:dyDescent="0.3">
      <c r="A59" s="48">
        <v>7</v>
      </c>
      <c r="B59" s="50" t="s">
        <v>5</v>
      </c>
      <c r="C59" s="52" t="s">
        <v>50</v>
      </c>
      <c r="D59" s="54" t="s">
        <v>46</v>
      </c>
      <c r="E59" s="10" t="s">
        <v>9</v>
      </c>
      <c r="F59" s="10" t="s">
        <v>11</v>
      </c>
      <c r="G59" s="10">
        <v>60</v>
      </c>
      <c r="H59" s="3">
        <v>15</v>
      </c>
      <c r="I59" s="4">
        <f>G59*H59</f>
        <v>900</v>
      </c>
    </row>
    <row r="60" spans="1:9" ht="15.75" thickBot="1" x14ac:dyDescent="0.3">
      <c r="A60" s="49"/>
      <c r="B60" s="51"/>
      <c r="C60" s="53"/>
      <c r="D60" s="55"/>
      <c r="E60" s="8" t="s">
        <v>7</v>
      </c>
      <c r="F60" s="8" t="s">
        <v>12</v>
      </c>
      <c r="G60" s="8">
        <v>25</v>
      </c>
      <c r="H60" s="1">
        <v>5.6</v>
      </c>
      <c r="I60" s="4">
        <f t="shared" ref="I60:I61" si="6">G60*H60</f>
        <v>140</v>
      </c>
    </row>
    <row r="61" spans="1:9" ht="15.75" thickBot="1" x14ac:dyDescent="0.3">
      <c r="A61" s="49"/>
      <c r="B61" s="51"/>
      <c r="C61" s="53"/>
      <c r="D61" s="55"/>
      <c r="E61" s="8" t="s">
        <v>14</v>
      </c>
      <c r="F61" s="8" t="s">
        <v>13</v>
      </c>
      <c r="G61" s="8">
        <v>1</v>
      </c>
      <c r="H61" s="1">
        <v>572.49</v>
      </c>
      <c r="I61" s="4">
        <f t="shared" si="6"/>
        <v>572.49</v>
      </c>
    </row>
    <row r="62" spans="1:9" x14ac:dyDescent="0.25">
      <c r="A62" s="49"/>
      <c r="B62" s="51"/>
      <c r="C62" s="53"/>
      <c r="D62" s="55"/>
      <c r="E62" s="8" t="s">
        <v>15</v>
      </c>
      <c r="F62" s="8" t="s">
        <v>16</v>
      </c>
      <c r="G62" s="11" t="s">
        <v>31</v>
      </c>
      <c r="H62" s="1">
        <v>233.46</v>
      </c>
      <c r="I62" s="4">
        <f>H62*16</f>
        <v>3735.36</v>
      </c>
    </row>
    <row r="63" spans="1:9" x14ac:dyDescent="0.25">
      <c r="A63" s="37"/>
      <c r="B63" s="40"/>
      <c r="C63" s="43"/>
      <c r="D63" s="46"/>
      <c r="E63" s="1" t="s">
        <v>65</v>
      </c>
      <c r="F63" s="1" t="s">
        <v>66</v>
      </c>
      <c r="G63" s="1">
        <v>35</v>
      </c>
      <c r="H63" s="1"/>
      <c r="I63" s="23">
        <f>SUM(I59:I62)*35%</f>
        <v>1871.7474999999999</v>
      </c>
    </row>
    <row r="64" spans="1:9" ht="15.75" thickBot="1" x14ac:dyDescent="0.3">
      <c r="A64" s="33" t="s">
        <v>17</v>
      </c>
      <c r="B64" s="34"/>
      <c r="C64" s="34"/>
      <c r="D64" s="34"/>
      <c r="E64" s="34"/>
      <c r="F64" s="34"/>
      <c r="G64" s="34"/>
      <c r="H64" s="35"/>
      <c r="I64" s="27">
        <f>SUM(I59:I63)</f>
        <v>7219.5974999999999</v>
      </c>
    </row>
    <row r="65" spans="1:9" ht="15.75" thickBot="1" x14ac:dyDescent="0.3">
      <c r="A65" s="48">
        <v>8</v>
      </c>
      <c r="B65" s="50" t="s">
        <v>5</v>
      </c>
      <c r="C65" s="52">
        <v>20</v>
      </c>
      <c r="D65" s="54" t="s">
        <v>47</v>
      </c>
      <c r="E65" s="10" t="s">
        <v>9</v>
      </c>
      <c r="F65" s="10" t="s">
        <v>11</v>
      </c>
      <c r="G65" s="10">
        <v>20</v>
      </c>
      <c r="H65" s="3">
        <v>15</v>
      </c>
      <c r="I65" s="4">
        <f>G65*H65</f>
        <v>300</v>
      </c>
    </row>
    <row r="66" spans="1:9" ht="15.75" thickBot="1" x14ac:dyDescent="0.3">
      <c r="A66" s="49"/>
      <c r="B66" s="51"/>
      <c r="C66" s="53"/>
      <c r="D66" s="55"/>
      <c r="E66" s="8" t="s">
        <v>7</v>
      </c>
      <c r="F66" s="8" t="s">
        <v>12</v>
      </c>
      <c r="G66" s="8">
        <v>15</v>
      </c>
      <c r="H66" s="1">
        <v>5.6</v>
      </c>
      <c r="I66" s="4">
        <f t="shared" ref="I66:I67" si="7">G66*H66</f>
        <v>84</v>
      </c>
    </row>
    <row r="67" spans="1:9" ht="15.75" thickBot="1" x14ac:dyDescent="0.3">
      <c r="A67" s="49"/>
      <c r="B67" s="51"/>
      <c r="C67" s="53"/>
      <c r="D67" s="55"/>
      <c r="E67" s="8" t="s">
        <v>14</v>
      </c>
      <c r="F67" s="8" t="s">
        <v>13</v>
      </c>
      <c r="G67" s="8">
        <v>1</v>
      </c>
      <c r="H67" s="1">
        <v>572.49</v>
      </c>
      <c r="I67" s="4">
        <f t="shared" si="7"/>
        <v>572.49</v>
      </c>
    </row>
    <row r="68" spans="1:9" ht="15.75" thickBot="1" x14ac:dyDescent="0.3">
      <c r="A68" s="49"/>
      <c r="B68" s="51"/>
      <c r="C68" s="53"/>
      <c r="D68" s="55"/>
      <c r="E68" s="8" t="s">
        <v>15</v>
      </c>
      <c r="F68" s="8" t="s">
        <v>16</v>
      </c>
      <c r="G68" s="11" t="s">
        <v>48</v>
      </c>
      <c r="H68" s="1">
        <v>233.46</v>
      </c>
      <c r="I68" s="4">
        <f>H68*8</f>
        <v>1867.68</v>
      </c>
    </row>
    <row r="69" spans="1:9" x14ac:dyDescent="0.25">
      <c r="A69" s="37"/>
      <c r="B69" s="40"/>
      <c r="C69" s="43"/>
      <c r="D69" s="46"/>
      <c r="E69" s="1" t="s">
        <v>65</v>
      </c>
      <c r="F69" s="1" t="s">
        <v>66</v>
      </c>
      <c r="G69" s="1">
        <v>35</v>
      </c>
      <c r="H69" s="1"/>
      <c r="I69" s="29">
        <f>SUM(I65:I68)*35%</f>
        <v>988.45949999999993</v>
      </c>
    </row>
    <row r="70" spans="1:9" ht="15.75" thickBot="1" x14ac:dyDescent="0.3">
      <c r="A70" s="33" t="s">
        <v>17</v>
      </c>
      <c r="B70" s="34"/>
      <c r="C70" s="34"/>
      <c r="D70" s="34"/>
      <c r="E70" s="34"/>
      <c r="F70" s="34"/>
      <c r="G70" s="34"/>
      <c r="H70" s="35"/>
      <c r="I70" s="27">
        <f>SUM(I65:I69)</f>
        <v>3812.6295</v>
      </c>
    </row>
    <row r="71" spans="1:9" ht="15.75" thickBot="1" x14ac:dyDescent="0.3">
      <c r="A71" s="48">
        <v>9</v>
      </c>
      <c r="B71" s="50" t="s">
        <v>20</v>
      </c>
      <c r="C71" s="52">
        <v>6</v>
      </c>
      <c r="D71" s="54" t="s">
        <v>39</v>
      </c>
      <c r="E71" s="10" t="s">
        <v>22</v>
      </c>
      <c r="F71" s="10" t="s">
        <v>23</v>
      </c>
      <c r="G71" s="10">
        <v>15</v>
      </c>
      <c r="H71" s="3">
        <v>220</v>
      </c>
      <c r="I71" s="4">
        <f>G71*H71</f>
        <v>3300</v>
      </c>
    </row>
    <row r="72" spans="1:9" ht="15.75" thickBot="1" x14ac:dyDescent="0.3">
      <c r="A72" s="49"/>
      <c r="B72" s="51"/>
      <c r="C72" s="53"/>
      <c r="D72" s="55"/>
      <c r="E72" s="8" t="s">
        <v>7</v>
      </c>
      <c r="F72" s="8" t="s">
        <v>12</v>
      </c>
      <c r="G72" s="8">
        <v>20</v>
      </c>
      <c r="H72" s="1">
        <v>5.6</v>
      </c>
      <c r="I72" s="4">
        <f t="shared" ref="I72:I75" si="8">G72*H72</f>
        <v>112</v>
      </c>
    </row>
    <row r="73" spans="1:9" ht="15.75" thickBot="1" x14ac:dyDescent="0.3">
      <c r="A73" s="49"/>
      <c r="B73" s="51"/>
      <c r="C73" s="53"/>
      <c r="D73" s="55"/>
      <c r="E73" s="8" t="s">
        <v>24</v>
      </c>
      <c r="F73" s="8" t="s">
        <v>12</v>
      </c>
      <c r="G73" s="8">
        <v>1</v>
      </c>
      <c r="H73" s="1">
        <v>50</v>
      </c>
      <c r="I73" s="4">
        <f t="shared" si="8"/>
        <v>50</v>
      </c>
    </row>
    <row r="74" spans="1:9" ht="15.75" thickBot="1" x14ac:dyDescent="0.3">
      <c r="A74" s="49"/>
      <c r="B74" s="51"/>
      <c r="C74" s="53"/>
      <c r="D74" s="55"/>
      <c r="E74" s="8" t="s">
        <v>14</v>
      </c>
      <c r="F74" s="8" t="s">
        <v>13</v>
      </c>
      <c r="G74" s="8">
        <v>1</v>
      </c>
      <c r="H74" s="1">
        <v>572.49</v>
      </c>
      <c r="I74" s="4">
        <f t="shared" si="8"/>
        <v>572.49</v>
      </c>
    </row>
    <row r="75" spans="1:9" ht="15.75" thickBot="1" x14ac:dyDescent="0.3">
      <c r="A75" s="49"/>
      <c r="B75" s="51"/>
      <c r="C75" s="53"/>
      <c r="D75" s="55"/>
      <c r="E75" s="8" t="s">
        <v>32</v>
      </c>
      <c r="F75" s="8" t="s">
        <v>13</v>
      </c>
      <c r="G75" s="8">
        <v>1.5</v>
      </c>
      <c r="H75" s="1">
        <v>1400</v>
      </c>
      <c r="I75" s="4">
        <f t="shared" si="8"/>
        <v>2100</v>
      </c>
    </row>
    <row r="76" spans="1:9" x14ac:dyDescent="0.25">
      <c r="A76" s="49"/>
      <c r="B76" s="51"/>
      <c r="C76" s="53"/>
      <c r="D76" s="55"/>
      <c r="E76" s="8" t="s">
        <v>15</v>
      </c>
      <c r="F76" s="8" t="s">
        <v>16</v>
      </c>
      <c r="G76" s="11" t="s">
        <v>40</v>
      </c>
      <c r="H76" s="1">
        <v>233.46</v>
      </c>
      <c r="I76" s="4">
        <f>H76*16</f>
        <v>3735.36</v>
      </c>
    </row>
    <row r="77" spans="1:9" x14ac:dyDescent="0.25">
      <c r="A77" s="37"/>
      <c r="B77" s="40"/>
      <c r="C77" s="43"/>
      <c r="D77" s="46"/>
      <c r="E77" s="1" t="s">
        <v>65</v>
      </c>
      <c r="F77" s="1" t="s">
        <v>66</v>
      </c>
      <c r="G77" s="1">
        <v>35</v>
      </c>
      <c r="H77" s="1"/>
      <c r="I77" s="23">
        <f>SUM(I71:I76)*35%</f>
        <v>3454.4474999999998</v>
      </c>
    </row>
    <row r="78" spans="1:9" ht="15.75" thickBot="1" x14ac:dyDescent="0.3">
      <c r="A78" s="33" t="s">
        <v>17</v>
      </c>
      <c r="B78" s="34"/>
      <c r="C78" s="34"/>
      <c r="D78" s="34"/>
      <c r="E78" s="34"/>
      <c r="F78" s="34"/>
      <c r="G78" s="34"/>
      <c r="H78" s="35"/>
      <c r="I78" s="27">
        <f>SUM(I71:I77)</f>
        <v>13324.297500000001</v>
      </c>
    </row>
    <row r="79" spans="1:9" ht="15.75" thickBot="1" x14ac:dyDescent="0.3">
      <c r="A79" s="48">
        <v>10</v>
      </c>
      <c r="B79" s="50" t="s">
        <v>20</v>
      </c>
      <c r="C79" s="52">
        <v>1</v>
      </c>
      <c r="D79" s="54" t="s">
        <v>39</v>
      </c>
      <c r="E79" s="10" t="s">
        <v>22</v>
      </c>
      <c r="F79" s="10" t="s">
        <v>23</v>
      </c>
      <c r="G79" s="10">
        <v>5</v>
      </c>
      <c r="H79" s="3">
        <v>220</v>
      </c>
      <c r="I79" s="4">
        <f>G79*H79</f>
        <v>1100</v>
      </c>
    </row>
    <row r="80" spans="1:9" ht="15.75" thickBot="1" x14ac:dyDescent="0.3">
      <c r="A80" s="49"/>
      <c r="B80" s="51"/>
      <c r="C80" s="53"/>
      <c r="D80" s="55"/>
      <c r="E80" s="8" t="s">
        <v>7</v>
      </c>
      <c r="F80" s="8" t="s">
        <v>12</v>
      </c>
      <c r="G80" s="8">
        <v>20</v>
      </c>
      <c r="H80" s="1">
        <v>5.6</v>
      </c>
      <c r="I80" s="4">
        <f t="shared" ref="I80:I83" si="9">G80*H80</f>
        <v>112</v>
      </c>
    </row>
    <row r="81" spans="1:9" ht="15.75" thickBot="1" x14ac:dyDescent="0.3">
      <c r="A81" s="49"/>
      <c r="B81" s="51"/>
      <c r="C81" s="53"/>
      <c r="D81" s="55"/>
      <c r="E81" s="8" t="s">
        <v>24</v>
      </c>
      <c r="F81" s="8" t="s">
        <v>12</v>
      </c>
      <c r="G81" s="8">
        <v>1</v>
      </c>
      <c r="H81" s="1">
        <v>50</v>
      </c>
      <c r="I81" s="4">
        <f t="shared" si="9"/>
        <v>50</v>
      </c>
    </row>
    <row r="82" spans="1:9" ht="15.75" thickBot="1" x14ac:dyDescent="0.3">
      <c r="A82" s="49"/>
      <c r="B82" s="51"/>
      <c r="C82" s="53"/>
      <c r="D82" s="55"/>
      <c r="E82" s="8" t="s">
        <v>14</v>
      </c>
      <c r="F82" s="8" t="s">
        <v>13</v>
      </c>
      <c r="G82" s="8">
        <v>1</v>
      </c>
      <c r="H82" s="1">
        <v>572.49</v>
      </c>
      <c r="I82" s="4">
        <f t="shared" si="9"/>
        <v>572.49</v>
      </c>
    </row>
    <row r="83" spans="1:9" ht="15.75" thickBot="1" x14ac:dyDescent="0.3">
      <c r="A83" s="49"/>
      <c r="B83" s="51"/>
      <c r="C83" s="53"/>
      <c r="D83" s="55"/>
      <c r="E83" s="8" t="s">
        <v>32</v>
      </c>
      <c r="F83" s="8" t="s">
        <v>13</v>
      </c>
      <c r="G83" s="8">
        <v>1</v>
      </c>
      <c r="H83" s="1">
        <v>1400</v>
      </c>
      <c r="I83" s="4">
        <f t="shared" si="9"/>
        <v>1400</v>
      </c>
    </row>
    <row r="84" spans="1:9" x14ac:dyDescent="0.25">
      <c r="A84" s="49"/>
      <c r="B84" s="51"/>
      <c r="C84" s="53"/>
      <c r="D84" s="55"/>
      <c r="E84" s="8" t="s">
        <v>15</v>
      </c>
      <c r="F84" s="8" t="s">
        <v>16</v>
      </c>
      <c r="G84" s="11" t="s">
        <v>48</v>
      </c>
      <c r="H84" s="1">
        <v>233.46</v>
      </c>
      <c r="I84" s="4">
        <f>H84*8</f>
        <v>1867.68</v>
      </c>
    </row>
    <row r="85" spans="1:9" x14ac:dyDescent="0.25">
      <c r="A85" s="37"/>
      <c r="B85" s="40"/>
      <c r="C85" s="43"/>
      <c r="D85" s="46"/>
      <c r="E85" s="1" t="s">
        <v>65</v>
      </c>
      <c r="F85" s="1" t="s">
        <v>66</v>
      </c>
      <c r="G85" s="1">
        <v>35</v>
      </c>
      <c r="H85" s="1"/>
      <c r="I85" s="23">
        <f>SUM(I79:I84)*35%</f>
        <v>1785.7594999999999</v>
      </c>
    </row>
    <row r="86" spans="1:9" ht="15.75" thickBot="1" x14ac:dyDescent="0.3">
      <c r="A86" s="33" t="s">
        <v>17</v>
      </c>
      <c r="B86" s="34"/>
      <c r="C86" s="34"/>
      <c r="D86" s="34"/>
      <c r="E86" s="34"/>
      <c r="F86" s="34"/>
      <c r="G86" s="34"/>
      <c r="H86" s="35"/>
      <c r="I86" s="27">
        <f>SUM(I79:I85)</f>
        <v>6887.9295000000002</v>
      </c>
    </row>
    <row r="87" spans="1:9" ht="15.75" thickBot="1" x14ac:dyDescent="0.3">
      <c r="A87" s="36">
        <v>11</v>
      </c>
      <c r="B87" s="39" t="s">
        <v>5</v>
      </c>
      <c r="C87" s="42" t="s">
        <v>51</v>
      </c>
      <c r="D87" s="45" t="s">
        <v>49</v>
      </c>
      <c r="E87" s="3" t="s">
        <v>9</v>
      </c>
      <c r="F87" s="3" t="s">
        <v>11</v>
      </c>
      <c r="G87" s="3">
        <v>50</v>
      </c>
      <c r="H87" s="3">
        <v>15</v>
      </c>
      <c r="I87" s="4">
        <f>G87*H87</f>
        <v>750</v>
      </c>
    </row>
    <row r="88" spans="1:9" ht="15.75" thickBot="1" x14ac:dyDescent="0.3">
      <c r="A88" s="38"/>
      <c r="B88" s="41"/>
      <c r="C88" s="44"/>
      <c r="D88" s="47"/>
      <c r="E88" s="1" t="s">
        <v>7</v>
      </c>
      <c r="F88" s="1" t="s">
        <v>12</v>
      </c>
      <c r="G88" s="1">
        <v>15</v>
      </c>
      <c r="H88" s="1">
        <v>5.6</v>
      </c>
      <c r="I88" s="4">
        <f t="shared" ref="I88:I90" si="10">G88*H88</f>
        <v>84</v>
      </c>
    </row>
    <row r="89" spans="1:9" ht="15.75" thickBot="1" x14ac:dyDescent="0.3">
      <c r="A89" s="38"/>
      <c r="B89" s="41"/>
      <c r="C89" s="44"/>
      <c r="D89" s="47"/>
      <c r="E89" s="1" t="s">
        <v>27</v>
      </c>
      <c r="F89" s="1" t="s">
        <v>13</v>
      </c>
      <c r="G89" s="1">
        <v>1</v>
      </c>
      <c r="H89" s="1">
        <v>1400</v>
      </c>
      <c r="I89" s="4">
        <f t="shared" si="10"/>
        <v>1400</v>
      </c>
    </row>
    <row r="90" spans="1:9" ht="15.75" thickBot="1" x14ac:dyDescent="0.3">
      <c r="A90" s="38"/>
      <c r="B90" s="41"/>
      <c r="C90" s="44"/>
      <c r="D90" s="47"/>
      <c r="E90" s="1" t="s">
        <v>14</v>
      </c>
      <c r="F90" s="1" t="s">
        <v>13</v>
      </c>
      <c r="G90" s="1">
        <v>1</v>
      </c>
      <c r="H90" s="1">
        <v>572.49</v>
      </c>
      <c r="I90" s="4">
        <f t="shared" si="10"/>
        <v>572.49</v>
      </c>
    </row>
    <row r="91" spans="1:9" x14ac:dyDescent="0.25">
      <c r="A91" s="38"/>
      <c r="B91" s="41"/>
      <c r="C91" s="44"/>
      <c r="D91" s="47"/>
      <c r="E91" s="1" t="s">
        <v>15</v>
      </c>
      <c r="F91" s="1" t="s">
        <v>16</v>
      </c>
      <c r="G91" s="2" t="s">
        <v>48</v>
      </c>
      <c r="H91" s="1">
        <v>233.46</v>
      </c>
      <c r="I91" s="4">
        <f>H91*8</f>
        <v>1867.68</v>
      </c>
    </row>
    <row r="92" spans="1:9" x14ac:dyDescent="0.25">
      <c r="A92" s="38"/>
      <c r="B92" s="41"/>
      <c r="C92" s="44"/>
      <c r="D92" s="47"/>
      <c r="E92" s="1" t="s">
        <v>65</v>
      </c>
      <c r="F92" s="1" t="s">
        <v>66</v>
      </c>
      <c r="G92" s="1">
        <v>35</v>
      </c>
      <c r="H92" s="1"/>
      <c r="I92" s="23">
        <f>SUM(I87:I91)*35%</f>
        <v>1635.9594999999999</v>
      </c>
    </row>
    <row r="93" spans="1:9" ht="15.75" thickBot="1" x14ac:dyDescent="0.3">
      <c r="A93" s="33" t="s">
        <v>17</v>
      </c>
      <c r="B93" s="34"/>
      <c r="C93" s="34"/>
      <c r="D93" s="34"/>
      <c r="E93" s="34"/>
      <c r="F93" s="34"/>
      <c r="G93" s="34"/>
      <c r="H93" s="35"/>
      <c r="I93" s="27">
        <f>SUM(I87:I92)</f>
        <v>6310.1295</v>
      </c>
    </row>
    <row r="94" spans="1:9" ht="15.75" thickBot="1" x14ac:dyDescent="0.3">
      <c r="A94" s="48">
        <v>12</v>
      </c>
      <c r="B94" s="50" t="s">
        <v>20</v>
      </c>
      <c r="C94" s="52" t="s">
        <v>52</v>
      </c>
      <c r="D94" s="54" t="s">
        <v>53</v>
      </c>
      <c r="E94" s="10" t="s">
        <v>9</v>
      </c>
      <c r="F94" s="10" t="s">
        <v>11</v>
      </c>
      <c r="G94" s="10">
        <v>50</v>
      </c>
      <c r="H94" s="3">
        <v>15</v>
      </c>
      <c r="I94" s="4">
        <f>G94*H94</f>
        <v>750</v>
      </c>
    </row>
    <row r="95" spans="1:9" ht="15.75" thickBot="1" x14ac:dyDescent="0.3">
      <c r="A95" s="49"/>
      <c r="B95" s="51"/>
      <c r="C95" s="53"/>
      <c r="D95" s="55"/>
      <c r="E95" s="8" t="s">
        <v>7</v>
      </c>
      <c r="F95" s="8" t="s">
        <v>12</v>
      </c>
      <c r="G95" s="8">
        <v>25</v>
      </c>
      <c r="H95" s="1">
        <v>5.6</v>
      </c>
      <c r="I95" s="4">
        <f t="shared" ref="I95:I96" si="11">G95*H95</f>
        <v>140</v>
      </c>
    </row>
    <row r="96" spans="1:9" ht="15.75" thickBot="1" x14ac:dyDescent="0.3">
      <c r="A96" s="49"/>
      <c r="B96" s="51"/>
      <c r="C96" s="53"/>
      <c r="D96" s="55"/>
      <c r="E96" s="8" t="s">
        <v>14</v>
      </c>
      <c r="F96" s="8" t="s">
        <v>13</v>
      </c>
      <c r="G96" s="8">
        <v>1</v>
      </c>
      <c r="H96" s="1">
        <v>572.49</v>
      </c>
      <c r="I96" s="4">
        <f t="shared" si="11"/>
        <v>572.49</v>
      </c>
    </row>
    <row r="97" spans="1:10" x14ac:dyDescent="0.25">
      <c r="A97" s="49"/>
      <c r="B97" s="51"/>
      <c r="C97" s="53"/>
      <c r="D97" s="55"/>
      <c r="E97" s="8" t="s">
        <v>15</v>
      </c>
      <c r="F97" s="8" t="s">
        <v>16</v>
      </c>
      <c r="G97" s="11" t="s">
        <v>48</v>
      </c>
      <c r="H97" s="1">
        <v>233.46</v>
      </c>
      <c r="I97" s="4">
        <f>H97*8</f>
        <v>1867.68</v>
      </c>
    </row>
    <row r="98" spans="1:10" x14ac:dyDescent="0.25">
      <c r="A98" s="37"/>
      <c r="B98" s="40"/>
      <c r="C98" s="43"/>
      <c r="D98" s="46"/>
      <c r="E98" s="1" t="s">
        <v>65</v>
      </c>
      <c r="F98" s="1" t="s">
        <v>66</v>
      </c>
      <c r="G98" s="1">
        <v>35</v>
      </c>
      <c r="H98" s="1"/>
      <c r="I98" s="23">
        <f>SUM(I94:I97)*35%</f>
        <v>1165.5594999999998</v>
      </c>
    </row>
    <row r="99" spans="1:10" ht="15.75" thickBot="1" x14ac:dyDescent="0.3">
      <c r="A99" s="60" t="s">
        <v>17</v>
      </c>
      <c r="B99" s="61"/>
      <c r="C99" s="61"/>
      <c r="D99" s="61"/>
      <c r="E99" s="61"/>
      <c r="F99" s="61"/>
      <c r="G99" s="61"/>
      <c r="H99" s="62"/>
      <c r="I99" s="24">
        <f>SUM(I94:I98)</f>
        <v>4495.7294999999995</v>
      </c>
    </row>
    <row r="100" spans="1:10" x14ac:dyDescent="0.25">
      <c r="A100" s="14">
        <v>13</v>
      </c>
      <c r="B100" s="15" t="s">
        <v>54</v>
      </c>
      <c r="C100" s="16" t="s">
        <v>55</v>
      </c>
      <c r="D100" s="15" t="s">
        <v>56</v>
      </c>
      <c r="E100" s="17" t="s">
        <v>57</v>
      </c>
      <c r="F100" s="17" t="s">
        <v>11</v>
      </c>
      <c r="G100" s="10">
        <v>1</v>
      </c>
      <c r="H100" s="3">
        <v>4500</v>
      </c>
      <c r="I100" s="4">
        <f>G100*H100</f>
        <v>4500</v>
      </c>
    </row>
    <row r="101" spans="1:10" ht="15.75" thickBot="1" x14ac:dyDescent="0.3">
      <c r="A101" s="56"/>
      <c r="B101" s="57"/>
      <c r="C101" s="57"/>
      <c r="D101" s="57"/>
      <c r="E101" s="57"/>
      <c r="F101" s="57"/>
      <c r="G101" s="57"/>
      <c r="H101" s="57"/>
      <c r="I101" s="22">
        <f>SUM(I100)</f>
        <v>4500</v>
      </c>
    </row>
    <row r="102" spans="1:10" x14ac:dyDescent="0.25">
      <c r="A102" s="18">
        <v>14</v>
      </c>
      <c r="B102" s="19" t="s">
        <v>54</v>
      </c>
      <c r="C102" s="20" t="s">
        <v>58</v>
      </c>
      <c r="D102" s="19" t="s">
        <v>57</v>
      </c>
      <c r="E102" s="21" t="s">
        <v>56</v>
      </c>
      <c r="F102" s="21" t="s">
        <v>11</v>
      </c>
      <c r="G102" s="3">
        <v>1</v>
      </c>
      <c r="H102" s="3">
        <v>4500</v>
      </c>
      <c r="I102" s="4">
        <f>G102*H102</f>
        <v>4500</v>
      </c>
    </row>
    <row r="103" spans="1:10" ht="15.75" thickBot="1" x14ac:dyDescent="0.3">
      <c r="A103" s="58" t="s">
        <v>17</v>
      </c>
      <c r="B103" s="59"/>
      <c r="C103" s="59"/>
      <c r="D103" s="59"/>
      <c r="E103" s="59"/>
      <c r="F103" s="59"/>
      <c r="G103" s="59"/>
      <c r="H103" s="59"/>
      <c r="I103" s="26">
        <f>SUM(I102)</f>
        <v>4500</v>
      </c>
    </row>
    <row r="104" spans="1:10" x14ac:dyDescent="0.25">
      <c r="A104" s="48">
        <v>15</v>
      </c>
      <c r="B104" s="50" t="s">
        <v>59</v>
      </c>
      <c r="C104" s="52" t="s">
        <v>60</v>
      </c>
      <c r="D104" s="54" t="s">
        <v>61</v>
      </c>
      <c r="E104" s="10" t="s">
        <v>7</v>
      </c>
      <c r="F104" s="10" t="s">
        <v>12</v>
      </c>
      <c r="G104" s="10">
        <v>25</v>
      </c>
      <c r="H104" s="3">
        <v>5.6</v>
      </c>
      <c r="I104" s="4">
        <f>G104*H104</f>
        <v>140</v>
      </c>
    </row>
    <row r="105" spans="1:10" x14ac:dyDescent="0.25">
      <c r="A105" s="49"/>
      <c r="B105" s="51"/>
      <c r="C105" s="53"/>
      <c r="D105" s="55"/>
      <c r="E105" s="8" t="s">
        <v>15</v>
      </c>
      <c r="F105" s="8" t="s">
        <v>16</v>
      </c>
      <c r="G105" s="11" t="s">
        <v>48</v>
      </c>
      <c r="H105" s="5">
        <v>233.46</v>
      </c>
      <c r="I105" s="6">
        <f>H105*8</f>
        <v>1867.68</v>
      </c>
    </row>
    <row r="106" spans="1:10" x14ac:dyDescent="0.25">
      <c r="A106" s="37"/>
      <c r="B106" s="40"/>
      <c r="C106" s="43"/>
      <c r="D106" s="46"/>
      <c r="E106" s="1" t="s">
        <v>67</v>
      </c>
      <c r="F106" s="1" t="s">
        <v>66</v>
      </c>
      <c r="G106" s="1">
        <v>35</v>
      </c>
      <c r="H106" s="1"/>
      <c r="I106" s="23">
        <f>SUM(I104:I105)*35%</f>
        <v>702.68799999999999</v>
      </c>
    </row>
    <row r="107" spans="1:10" ht="15.75" thickBot="1" x14ac:dyDescent="0.3">
      <c r="A107" s="33" t="s">
        <v>17</v>
      </c>
      <c r="B107" s="34"/>
      <c r="C107" s="34"/>
      <c r="D107" s="34"/>
      <c r="E107" s="34"/>
      <c r="F107" s="34"/>
      <c r="G107" s="34"/>
      <c r="H107" s="35"/>
      <c r="I107" s="27">
        <f>SUM(I104:I106)</f>
        <v>2710.3679999999999</v>
      </c>
    </row>
    <row r="108" spans="1:10" ht="15.75" thickBot="1" x14ac:dyDescent="0.3">
      <c r="A108" s="36">
        <v>16</v>
      </c>
      <c r="B108" s="39" t="s">
        <v>36</v>
      </c>
      <c r="C108" s="42" t="s">
        <v>74</v>
      </c>
      <c r="D108" s="45" t="s">
        <v>75</v>
      </c>
      <c r="E108" s="3" t="s">
        <v>76</v>
      </c>
      <c r="F108" s="3" t="s">
        <v>11</v>
      </c>
      <c r="G108" s="3">
        <v>1</v>
      </c>
      <c r="H108" s="3">
        <v>15000</v>
      </c>
      <c r="I108" s="4">
        <f>G108*H108</f>
        <v>15000</v>
      </c>
    </row>
    <row r="109" spans="1:10" ht="15.75" thickBot="1" x14ac:dyDescent="0.3">
      <c r="A109" s="38"/>
      <c r="B109" s="41"/>
      <c r="C109" s="44"/>
      <c r="D109" s="47"/>
      <c r="E109" s="1" t="s">
        <v>7</v>
      </c>
      <c r="F109" s="1" t="s">
        <v>12</v>
      </c>
      <c r="G109" s="1">
        <v>50</v>
      </c>
      <c r="H109" s="1">
        <v>5.6</v>
      </c>
      <c r="I109" s="4">
        <f t="shared" ref="I109:I111" si="12">G109*H109</f>
        <v>280</v>
      </c>
      <c r="J109" s="31"/>
    </row>
    <row r="110" spans="1:10" ht="15.75" thickBot="1" x14ac:dyDescent="0.3">
      <c r="A110" s="38"/>
      <c r="B110" s="41"/>
      <c r="C110" s="44"/>
      <c r="D110" s="47"/>
      <c r="E110" s="1" t="s">
        <v>77</v>
      </c>
      <c r="F110" s="1" t="s">
        <v>11</v>
      </c>
      <c r="G110" s="1">
        <v>1</v>
      </c>
      <c r="H110" s="1">
        <v>80</v>
      </c>
      <c r="I110" s="4">
        <f t="shared" si="12"/>
        <v>80</v>
      </c>
    </row>
    <row r="111" spans="1:10" ht="15.75" thickBot="1" x14ac:dyDescent="0.3">
      <c r="A111" s="38"/>
      <c r="B111" s="41"/>
      <c r="C111" s="44"/>
      <c r="D111" s="47"/>
      <c r="E111" s="1" t="s">
        <v>14</v>
      </c>
      <c r="F111" s="1" t="s">
        <v>13</v>
      </c>
      <c r="G111" s="1">
        <v>1</v>
      </c>
      <c r="H111" s="1">
        <v>572.49</v>
      </c>
      <c r="I111" s="4">
        <f t="shared" si="12"/>
        <v>572.49</v>
      </c>
    </row>
    <row r="112" spans="1:10" x14ac:dyDescent="0.25">
      <c r="A112" s="38"/>
      <c r="B112" s="41"/>
      <c r="C112" s="44"/>
      <c r="D112" s="47"/>
      <c r="E112" s="1" t="s">
        <v>15</v>
      </c>
      <c r="F112" s="1" t="s">
        <v>16</v>
      </c>
      <c r="G112" s="2" t="s">
        <v>31</v>
      </c>
      <c r="H112" s="1">
        <v>233.46</v>
      </c>
      <c r="I112" s="4">
        <f>H112*16</f>
        <v>3735.36</v>
      </c>
    </row>
    <row r="113" spans="1:9" x14ac:dyDescent="0.25">
      <c r="A113" s="38"/>
      <c r="B113" s="41"/>
      <c r="C113" s="44"/>
      <c r="D113" s="47"/>
      <c r="E113" s="1" t="s">
        <v>65</v>
      </c>
      <c r="F113" s="1" t="s">
        <v>66</v>
      </c>
      <c r="G113" s="1">
        <v>35</v>
      </c>
      <c r="H113" s="1"/>
      <c r="I113" s="23">
        <f>SUM(I108:I112)*35%</f>
        <v>6883.7474999999995</v>
      </c>
    </row>
    <row r="114" spans="1:9" ht="15.75" thickBot="1" x14ac:dyDescent="0.3">
      <c r="A114" s="33" t="s">
        <v>17</v>
      </c>
      <c r="B114" s="34"/>
      <c r="C114" s="34"/>
      <c r="D114" s="34"/>
      <c r="E114" s="34"/>
      <c r="F114" s="34"/>
      <c r="G114" s="34"/>
      <c r="H114" s="35"/>
      <c r="I114" s="27">
        <f>SUM(I108:I113)</f>
        <v>26551.597499999996</v>
      </c>
    </row>
    <row r="115" spans="1:9" ht="15.75" thickBot="1" x14ac:dyDescent="0.3">
      <c r="A115" s="36">
        <v>17</v>
      </c>
      <c r="B115" s="39" t="s">
        <v>36</v>
      </c>
      <c r="C115" s="42" t="s">
        <v>74</v>
      </c>
      <c r="D115" s="45" t="s">
        <v>78</v>
      </c>
      <c r="E115" s="3" t="s">
        <v>79</v>
      </c>
      <c r="F115" s="3" t="s">
        <v>11</v>
      </c>
      <c r="G115" s="3">
        <v>4</v>
      </c>
      <c r="H115" s="3">
        <v>40</v>
      </c>
      <c r="I115" s="4">
        <f>G115*H115</f>
        <v>160</v>
      </c>
    </row>
    <row r="116" spans="1:9" ht="15.75" thickBot="1" x14ac:dyDescent="0.3">
      <c r="A116" s="38"/>
      <c r="B116" s="41"/>
      <c r="C116" s="44"/>
      <c r="D116" s="47"/>
      <c r="E116" s="1" t="s">
        <v>80</v>
      </c>
      <c r="F116" s="1" t="s">
        <v>11</v>
      </c>
      <c r="G116" s="1">
        <v>1</v>
      </c>
      <c r="H116" s="1">
        <v>320</v>
      </c>
      <c r="I116" s="4">
        <f t="shared" ref="I116:I119" si="13">G116*H116</f>
        <v>320</v>
      </c>
    </row>
    <row r="117" spans="1:9" ht="15.75" thickBot="1" x14ac:dyDescent="0.3">
      <c r="A117" s="38"/>
      <c r="B117" s="41"/>
      <c r="C117" s="44"/>
      <c r="D117" s="47"/>
      <c r="E117" s="1" t="s">
        <v>82</v>
      </c>
      <c r="F117" s="1" t="s">
        <v>11</v>
      </c>
      <c r="G117" s="1">
        <v>2</v>
      </c>
      <c r="H117" s="1">
        <v>295</v>
      </c>
      <c r="I117" s="4">
        <f t="shared" si="13"/>
        <v>590</v>
      </c>
    </row>
    <row r="118" spans="1:9" ht="15.75" thickBot="1" x14ac:dyDescent="0.3">
      <c r="A118" s="38"/>
      <c r="B118" s="41"/>
      <c r="C118" s="44"/>
      <c r="D118" s="47"/>
      <c r="E118" s="1" t="s">
        <v>81</v>
      </c>
      <c r="F118" s="1" t="s">
        <v>11</v>
      </c>
      <c r="G118" s="1">
        <v>4</v>
      </c>
      <c r="H118" s="1">
        <v>65</v>
      </c>
      <c r="I118" s="4">
        <f t="shared" si="13"/>
        <v>260</v>
      </c>
    </row>
    <row r="119" spans="1:9" ht="15.75" thickBot="1" x14ac:dyDescent="0.3">
      <c r="A119" s="38"/>
      <c r="B119" s="41"/>
      <c r="C119" s="44"/>
      <c r="D119" s="47"/>
      <c r="E119" s="1" t="s">
        <v>83</v>
      </c>
      <c r="F119" s="1" t="s">
        <v>11</v>
      </c>
      <c r="G119" s="1">
        <v>2</v>
      </c>
      <c r="H119" s="1">
        <v>120</v>
      </c>
      <c r="I119" s="4">
        <f t="shared" si="13"/>
        <v>240</v>
      </c>
    </row>
    <row r="120" spans="1:9" x14ac:dyDescent="0.25">
      <c r="A120" s="38"/>
      <c r="B120" s="41"/>
      <c r="C120" s="44"/>
      <c r="D120" s="47"/>
      <c r="E120" s="1" t="s">
        <v>15</v>
      </c>
      <c r="F120" s="1" t="s">
        <v>16</v>
      </c>
      <c r="G120" s="2" t="s">
        <v>48</v>
      </c>
      <c r="H120" s="1">
        <v>176.76</v>
      </c>
      <c r="I120" s="4">
        <f>H120*8</f>
        <v>1414.08</v>
      </c>
    </row>
    <row r="121" spans="1:9" x14ac:dyDescent="0.25">
      <c r="A121" s="38"/>
      <c r="B121" s="41"/>
      <c r="C121" s="44"/>
      <c r="D121" s="47"/>
      <c r="E121" s="1" t="s">
        <v>65</v>
      </c>
      <c r="F121" s="1" t="s">
        <v>66</v>
      </c>
      <c r="G121" s="1">
        <v>35</v>
      </c>
      <c r="H121" s="1"/>
      <c r="I121" s="23">
        <f>SUM(I115:I120)*35%</f>
        <v>1044.4279999999999</v>
      </c>
    </row>
    <row r="122" spans="1:9" ht="15.75" thickBot="1" x14ac:dyDescent="0.3">
      <c r="A122" s="33" t="s">
        <v>17</v>
      </c>
      <c r="B122" s="34"/>
      <c r="C122" s="34"/>
      <c r="D122" s="34"/>
      <c r="E122" s="34"/>
      <c r="F122" s="34"/>
      <c r="G122" s="34"/>
      <c r="H122" s="35"/>
      <c r="I122" s="27">
        <f>SUM(I115:I121)</f>
        <v>4028.5079999999998</v>
      </c>
    </row>
    <row r="123" spans="1:9" ht="15.75" thickBot="1" x14ac:dyDescent="0.3">
      <c r="A123" s="36">
        <v>18</v>
      </c>
      <c r="B123" s="39" t="s">
        <v>59</v>
      </c>
      <c r="C123" s="42" t="s">
        <v>60</v>
      </c>
      <c r="D123" s="45" t="s">
        <v>84</v>
      </c>
      <c r="E123" s="3" t="s">
        <v>9</v>
      </c>
      <c r="F123" s="3" t="s">
        <v>11</v>
      </c>
      <c r="G123" s="3">
        <v>50</v>
      </c>
      <c r="H123" s="3">
        <v>15</v>
      </c>
      <c r="I123" s="4">
        <f>G123*H123</f>
        <v>750</v>
      </c>
    </row>
    <row r="124" spans="1:9" ht="15.75" thickBot="1" x14ac:dyDescent="0.3">
      <c r="A124" s="38"/>
      <c r="B124" s="41"/>
      <c r="C124" s="44"/>
      <c r="D124" s="47"/>
      <c r="E124" s="1" t="s">
        <v>7</v>
      </c>
      <c r="F124" s="1" t="s">
        <v>12</v>
      </c>
      <c r="G124" s="1">
        <v>50</v>
      </c>
      <c r="H124" s="1">
        <v>5.6</v>
      </c>
      <c r="I124" s="4">
        <f t="shared" ref="I124:I125" si="14">G124*H124</f>
        <v>280</v>
      </c>
    </row>
    <row r="125" spans="1:9" ht="15.75" thickBot="1" x14ac:dyDescent="0.3">
      <c r="A125" s="38"/>
      <c r="B125" s="41"/>
      <c r="C125" s="44"/>
      <c r="D125" s="47"/>
      <c r="E125" s="1" t="s">
        <v>14</v>
      </c>
      <c r="F125" s="1" t="s">
        <v>13</v>
      </c>
      <c r="G125" s="1">
        <v>1</v>
      </c>
      <c r="H125" s="1">
        <v>572.49</v>
      </c>
      <c r="I125" s="4">
        <f t="shared" si="14"/>
        <v>572.49</v>
      </c>
    </row>
    <row r="126" spans="1:9" x14ac:dyDescent="0.25">
      <c r="A126" s="38"/>
      <c r="B126" s="41"/>
      <c r="C126" s="44"/>
      <c r="D126" s="47"/>
      <c r="E126" s="1" t="s">
        <v>15</v>
      </c>
      <c r="F126" s="1" t="s">
        <v>16</v>
      </c>
      <c r="G126" s="2" t="s">
        <v>48</v>
      </c>
      <c r="H126" s="1">
        <v>233.46</v>
      </c>
      <c r="I126" s="4">
        <f>H126*8</f>
        <v>1867.68</v>
      </c>
    </row>
    <row r="127" spans="1:9" x14ac:dyDescent="0.25">
      <c r="A127" s="38"/>
      <c r="B127" s="41"/>
      <c r="C127" s="44"/>
      <c r="D127" s="47"/>
      <c r="E127" s="1" t="s">
        <v>65</v>
      </c>
      <c r="F127" s="1" t="s">
        <v>66</v>
      </c>
      <c r="G127" s="1">
        <v>35</v>
      </c>
      <c r="H127" s="1"/>
      <c r="I127" s="23">
        <f>SUM(I123:I126)*35%</f>
        <v>1214.5594999999998</v>
      </c>
    </row>
    <row r="128" spans="1:9" ht="15.75" thickBot="1" x14ac:dyDescent="0.3">
      <c r="A128" s="33" t="s">
        <v>17</v>
      </c>
      <c r="B128" s="34"/>
      <c r="C128" s="34"/>
      <c r="D128" s="34"/>
      <c r="E128" s="34"/>
      <c r="F128" s="34"/>
      <c r="G128" s="34"/>
      <c r="H128" s="35"/>
      <c r="I128" s="27">
        <f>SUM(I123:I127)</f>
        <v>4684.7294999999995</v>
      </c>
    </row>
    <row r="129" spans="1:9" ht="15.75" thickBot="1" x14ac:dyDescent="0.3">
      <c r="A129" s="36">
        <v>19</v>
      </c>
      <c r="B129" s="39" t="s">
        <v>54</v>
      </c>
      <c r="C129" s="42" t="s">
        <v>85</v>
      </c>
      <c r="D129" s="45" t="s">
        <v>86</v>
      </c>
      <c r="E129" s="3" t="s">
        <v>7</v>
      </c>
      <c r="F129" s="3" t="s">
        <v>11</v>
      </c>
      <c r="G129" s="3">
        <v>100</v>
      </c>
      <c r="H129" s="3">
        <v>5.6</v>
      </c>
      <c r="I129" s="4">
        <f>G129*H129</f>
        <v>560</v>
      </c>
    </row>
    <row r="130" spans="1:9" ht="15.75" thickBot="1" x14ac:dyDescent="0.3">
      <c r="A130" s="37"/>
      <c r="B130" s="40"/>
      <c r="C130" s="43"/>
      <c r="D130" s="46"/>
      <c r="E130" s="5" t="s">
        <v>87</v>
      </c>
      <c r="F130" s="5" t="s">
        <v>11</v>
      </c>
      <c r="G130" s="5">
        <v>2</v>
      </c>
      <c r="H130" s="5">
        <v>580</v>
      </c>
      <c r="I130" s="4">
        <f>H130*G130</f>
        <v>1160</v>
      </c>
    </row>
    <row r="131" spans="1:9" ht="15.75" thickBot="1" x14ac:dyDescent="0.3">
      <c r="A131" s="37"/>
      <c r="B131" s="40"/>
      <c r="C131" s="43"/>
      <c r="D131" s="46"/>
      <c r="E131" s="5" t="s">
        <v>88</v>
      </c>
      <c r="F131" s="5" t="s">
        <v>11</v>
      </c>
      <c r="G131" s="5">
        <v>5</v>
      </c>
      <c r="H131" s="5">
        <v>30</v>
      </c>
      <c r="I131" s="4">
        <f t="shared" ref="I131:I132" si="15">H131*G131</f>
        <v>150</v>
      </c>
    </row>
    <row r="132" spans="1:9" ht="15.75" thickBot="1" x14ac:dyDescent="0.3">
      <c r="A132" s="37"/>
      <c r="B132" s="40"/>
      <c r="C132" s="43"/>
      <c r="D132" s="46"/>
      <c r="E132" s="5" t="s">
        <v>89</v>
      </c>
      <c r="F132" s="5" t="s">
        <v>11</v>
      </c>
      <c r="G132" s="5">
        <v>10</v>
      </c>
      <c r="H132" s="5">
        <v>25</v>
      </c>
      <c r="I132" s="4">
        <f t="shared" si="15"/>
        <v>250</v>
      </c>
    </row>
    <row r="133" spans="1:9" ht="15.75" thickBot="1" x14ac:dyDescent="0.3">
      <c r="A133" s="38"/>
      <c r="B133" s="41"/>
      <c r="C133" s="44"/>
      <c r="D133" s="47"/>
      <c r="E133" s="1" t="s">
        <v>90</v>
      </c>
      <c r="F133" s="1" t="s">
        <v>91</v>
      </c>
      <c r="G133" s="1">
        <v>18</v>
      </c>
      <c r="H133" s="1">
        <v>280</v>
      </c>
      <c r="I133" s="4">
        <f t="shared" ref="I133:I134" si="16">G133*H133</f>
        <v>5040</v>
      </c>
    </row>
    <row r="134" spans="1:9" ht="15.75" thickBot="1" x14ac:dyDescent="0.3">
      <c r="A134" s="38"/>
      <c r="B134" s="41"/>
      <c r="C134" s="44"/>
      <c r="D134" s="47"/>
      <c r="E134" s="1" t="s">
        <v>14</v>
      </c>
      <c r="F134" s="1" t="s">
        <v>13</v>
      </c>
      <c r="G134" s="1">
        <v>2</v>
      </c>
      <c r="H134" s="1">
        <v>572.49</v>
      </c>
      <c r="I134" s="4">
        <f t="shared" si="16"/>
        <v>1144.98</v>
      </c>
    </row>
    <row r="135" spans="1:9" x14ac:dyDescent="0.25">
      <c r="A135" s="38"/>
      <c r="B135" s="41"/>
      <c r="C135" s="44"/>
      <c r="D135" s="47"/>
      <c r="E135" s="1" t="s">
        <v>15</v>
      </c>
      <c r="F135" s="1" t="s">
        <v>16</v>
      </c>
      <c r="G135" s="2" t="s">
        <v>93</v>
      </c>
      <c r="H135" s="1">
        <v>111.18</v>
      </c>
      <c r="I135" s="4">
        <f>H135*164.17</f>
        <v>18252.420600000001</v>
      </c>
    </row>
    <row r="136" spans="1:9" x14ac:dyDescent="0.25">
      <c r="A136" s="38"/>
      <c r="B136" s="41"/>
      <c r="C136" s="44"/>
      <c r="D136" s="47"/>
      <c r="E136" s="1" t="s">
        <v>65</v>
      </c>
      <c r="F136" s="1" t="s">
        <v>66</v>
      </c>
      <c r="G136" s="1">
        <v>35</v>
      </c>
      <c r="H136" s="1"/>
      <c r="I136" s="23">
        <f>SUM(I129:I135)*35%</f>
        <v>9295.0902100000003</v>
      </c>
    </row>
    <row r="137" spans="1:9" ht="15.75" thickBot="1" x14ac:dyDescent="0.3">
      <c r="A137" s="33" t="s">
        <v>17</v>
      </c>
      <c r="B137" s="34"/>
      <c r="C137" s="34"/>
      <c r="D137" s="34"/>
      <c r="E137" s="34"/>
      <c r="F137" s="34"/>
      <c r="G137" s="34"/>
      <c r="H137" s="35"/>
      <c r="I137" s="27">
        <f>SUM(I129:I136)</f>
        <v>35852.490810000003</v>
      </c>
    </row>
    <row r="138" spans="1:9" ht="15.75" thickBot="1" x14ac:dyDescent="0.3">
      <c r="A138" s="36">
        <v>20</v>
      </c>
      <c r="B138" s="39" t="s">
        <v>20</v>
      </c>
      <c r="C138" s="42" t="s">
        <v>94</v>
      </c>
      <c r="D138" s="45" t="s">
        <v>95</v>
      </c>
      <c r="E138" s="3" t="s">
        <v>7</v>
      </c>
      <c r="F138" s="3" t="s">
        <v>11</v>
      </c>
      <c r="G138" s="3">
        <v>50</v>
      </c>
      <c r="H138" s="3">
        <v>5.6</v>
      </c>
      <c r="I138" s="4">
        <f>G138*H138</f>
        <v>280</v>
      </c>
    </row>
    <row r="139" spans="1:9" ht="15.75" thickBot="1" x14ac:dyDescent="0.3">
      <c r="A139" s="37"/>
      <c r="B139" s="40"/>
      <c r="C139" s="43"/>
      <c r="D139" s="46"/>
      <c r="E139" s="5" t="s">
        <v>87</v>
      </c>
      <c r="F139" s="5" t="s">
        <v>11</v>
      </c>
      <c r="G139" s="5">
        <v>1</v>
      </c>
      <c r="H139" s="5">
        <v>580</v>
      </c>
      <c r="I139" s="4">
        <f>H139*G139</f>
        <v>580</v>
      </c>
    </row>
    <row r="140" spans="1:9" ht="15.75" thickBot="1" x14ac:dyDescent="0.3">
      <c r="A140" s="37"/>
      <c r="B140" s="40"/>
      <c r="C140" s="43"/>
      <c r="D140" s="46"/>
      <c r="E140" s="5" t="s">
        <v>88</v>
      </c>
      <c r="F140" s="5" t="s">
        <v>11</v>
      </c>
      <c r="G140" s="5">
        <v>2</v>
      </c>
      <c r="H140" s="5">
        <v>30</v>
      </c>
      <c r="I140" s="4">
        <f t="shared" ref="I140:I141" si="17">H140*G140</f>
        <v>60</v>
      </c>
    </row>
    <row r="141" spans="1:9" ht="15.75" thickBot="1" x14ac:dyDescent="0.3">
      <c r="A141" s="37"/>
      <c r="B141" s="40"/>
      <c r="C141" s="43"/>
      <c r="D141" s="46"/>
      <c r="E141" s="5" t="s">
        <v>89</v>
      </c>
      <c r="F141" s="5" t="s">
        <v>11</v>
      </c>
      <c r="G141" s="5">
        <v>5</v>
      </c>
      <c r="H141" s="5">
        <v>25</v>
      </c>
      <c r="I141" s="4">
        <f t="shared" si="17"/>
        <v>125</v>
      </c>
    </row>
    <row r="142" spans="1:9" ht="15.75" thickBot="1" x14ac:dyDescent="0.3">
      <c r="A142" s="38"/>
      <c r="B142" s="41"/>
      <c r="C142" s="44"/>
      <c r="D142" s="47"/>
      <c r="E142" s="1" t="s">
        <v>90</v>
      </c>
      <c r="F142" s="1" t="s">
        <v>91</v>
      </c>
      <c r="G142" s="1">
        <v>9</v>
      </c>
      <c r="H142" s="1">
        <v>280</v>
      </c>
      <c r="I142" s="4">
        <f t="shared" ref="I142:I143" si="18">G142*H142</f>
        <v>2520</v>
      </c>
    </row>
    <row r="143" spans="1:9" ht="15.75" thickBot="1" x14ac:dyDescent="0.3">
      <c r="A143" s="38"/>
      <c r="B143" s="41"/>
      <c r="C143" s="44"/>
      <c r="D143" s="47"/>
      <c r="E143" s="1" t="s">
        <v>14</v>
      </c>
      <c r="F143" s="1" t="s">
        <v>13</v>
      </c>
      <c r="G143" s="1">
        <v>1</v>
      </c>
      <c r="H143" s="1">
        <v>572.49</v>
      </c>
      <c r="I143" s="4">
        <f t="shared" si="18"/>
        <v>572.49</v>
      </c>
    </row>
    <row r="144" spans="1:9" x14ac:dyDescent="0.25">
      <c r="A144" s="38"/>
      <c r="B144" s="41"/>
      <c r="C144" s="44"/>
      <c r="D144" s="47"/>
      <c r="E144" s="1" t="s">
        <v>15</v>
      </c>
      <c r="F144" s="1" t="s">
        <v>16</v>
      </c>
      <c r="G144" s="2" t="s">
        <v>92</v>
      </c>
      <c r="H144" s="1">
        <v>111.18</v>
      </c>
      <c r="I144" s="4">
        <f>H144*80</f>
        <v>8894.4000000000015</v>
      </c>
    </row>
    <row r="145" spans="1:9" x14ac:dyDescent="0.25">
      <c r="A145" s="38"/>
      <c r="B145" s="41"/>
      <c r="C145" s="44"/>
      <c r="D145" s="47"/>
      <c r="E145" s="1" t="s">
        <v>65</v>
      </c>
      <c r="F145" s="1" t="s">
        <v>66</v>
      </c>
      <c r="G145" s="1">
        <v>35</v>
      </c>
      <c r="H145" s="1"/>
      <c r="I145" s="23">
        <f>SUM(I138:I144)*35%</f>
        <v>4561.1615000000002</v>
      </c>
    </row>
    <row r="146" spans="1:9" ht="15.75" thickBot="1" x14ac:dyDescent="0.3">
      <c r="A146" s="33" t="s">
        <v>17</v>
      </c>
      <c r="B146" s="34"/>
      <c r="C146" s="34"/>
      <c r="D146" s="34"/>
      <c r="E146" s="34"/>
      <c r="F146" s="34"/>
      <c r="G146" s="34"/>
      <c r="H146" s="35"/>
      <c r="I146" s="27">
        <f>SUM(I138:I145)</f>
        <v>17593.051500000001</v>
      </c>
    </row>
    <row r="147" spans="1:9" ht="15.75" thickBot="1" x14ac:dyDescent="0.3">
      <c r="A147" s="36">
        <v>21</v>
      </c>
      <c r="B147" s="39" t="s">
        <v>97</v>
      </c>
      <c r="C147" s="42" t="s">
        <v>98</v>
      </c>
      <c r="D147" s="45" t="s">
        <v>86</v>
      </c>
      <c r="E147" s="3" t="s">
        <v>7</v>
      </c>
      <c r="F147" s="3" t="s">
        <v>12</v>
      </c>
      <c r="G147" s="3">
        <v>100</v>
      </c>
      <c r="H147" s="3">
        <v>5.6</v>
      </c>
      <c r="I147" s="4">
        <f>G147*H147</f>
        <v>560</v>
      </c>
    </row>
    <row r="148" spans="1:9" ht="15.75" thickBot="1" x14ac:dyDescent="0.3">
      <c r="A148" s="37"/>
      <c r="B148" s="40"/>
      <c r="C148" s="43"/>
      <c r="D148" s="46"/>
      <c r="E148" s="5" t="s">
        <v>87</v>
      </c>
      <c r="F148" s="5" t="s">
        <v>11</v>
      </c>
      <c r="G148" s="5">
        <v>2</v>
      </c>
      <c r="H148" s="5">
        <v>580</v>
      </c>
      <c r="I148" s="4">
        <f>H148*G148</f>
        <v>1160</v>
      </c>
    </row>
    <row r="149" spans="1:9" ht="15.75" thickBot="1" x14ac:dyDescent="0.3">
      <c r="A149" s="37"/>
      <c r="B149" s="40"/>
      <c r="C149" s="43"/>
      <c r="D149" s="46"/>
      <c r="E149" s="5" t="s">
        <v>88</v>
      </c>
      <c r="F149" s="5" t="s">
        <v>11</v>
      </c>
      <c r="G149" s="5">
        <v>5</v>
      </c>
      <c r="H149" s="5">
        <v>30</v>
      </c>
      <c r="I149" s="4">
        <f t="shared" ref="I149:I150" si="19">H149*G149</f>
        <v>150</v>
      </c>
    </row>
    <row r="150" spans="1:9" ht="15.75" thickBot="1" x14ac:dyDescent="0.3">
      <c r="A150" s="37"/>
      <c r="B150" s="40"/>
      <c r="C150" s="43"/>
      <c r="D150" s="46"/>
      <c r="E150" s="5" t="s">
        <v>89</v>
      </c>
      <c r="F150" s="5" t="s">
        <v>11</v>
      </c>
      <c r="G150" s="5">
        <v>10</v>
      </c>
      <c r="H150" s="5">
        <v>25</v>
      </c>
      <c r="I150" s="4">
        <f t="shared" si="19"/>
        <v>250</v>
      </c>
    </row>
    <row r="151" spans="1:9" ht="15.75" thickBot="1" x14ac:dyDescent="0.3">
      <c r="A151" s="38"/>
      <c r="B151" s="41"/>
      <c r="C151" s="44"/>
      <c r="D151" s="47"/>
      <c r="E151" s="1" t="s">
        <v>90</v>
      </c>
      <c r="F151" s="1" t="s">
        <v>91</v>
      </c>
      <c r="G151" s="1">
        <v>18</v>
      </c>
      <c r="H151" s="1">
        <v>280</v>
      </c>
      <c r="I151" s="4">
        <f t="shared" ref="I151:I152" si="20">G151*H151</f>
        <v>5040</v>
      </c>
    </row>
    <row r="152" spans="1:9" ht="15.75" thickBot="1" x14ac:dyDescent="0.3">
      <c r="A152" s="38"/>
      <c r="B152" s="41"/>
      <c r="C152" s="44"/>
      <c r="D152" s="47"/>
      <c r="E152" s="1" t="s">
        <v>14</v>
      </c>
      <c r="F152" s="1" t="s">
        <v>13</v>
      </c>
      <c r="G152" s="1">
        <v>2</v>
      </c>
      <c r="H152" s="1">
        <v>572.49</v>
      </c>
      <c r="I152" s="4">
        <f t="shared" si="20"/>
        <v>1144.98</v>
      </c>
    </row>
    <row r="153" spans="1:9" x14ac:dyDescent="0.25">
      <c r="A153" s="38"/>
      <c r="B153" s="41"/>
      <c r="C153" s="44"/>
      <c r="D153" s="47"/>
      <c r="E153" s="1" t="s">
        <v>15</v>
      </c>
      <c r="F153" s="1" t="s">
        <v>16</v>
      </c>
      <c r="G153" s="2" t="s">
        <v>93</v>
      </c>
      <c r="H153" s="1">
        <v>111.18</v>
      </c>
      <c r="I153" s="4">
        <f>H153*164.17</f>
        <v>18252.420600000001</v>
      </c>
    </row>
    <row r="154" spans="1:9" x14ac:dyDescent="0.25">
      <c r="A154" s="38"/>
      <c r="B154" s="41"/>
      <c r="C154" s="44"/>
      <c r="D154" s="47"/>
      <c r="E154" s="1" t="s">
        <v>65</v>
      </c>
      <c r="F154" s="1" t="s">
        <v>66</v>
      </c>
      <c r="G154" s="1">
        <v>35</v>
      </c>
      <c r="H154" s="1"/>
      <c r="I154" s="23">
        <f>SUM(I147:I153)*35%</f>
        <v>9295.0902100000003</v>
      </c>
    </row>
    <row r="155" spans="1:9" ht="15.75" thickBot="1" x14ac:dyDescent="0.3">
      <c r="A155" s="33" t="s">
        <v>17</v>
      </c>
      <c r="B155" s="34"/>
      <c r="C155" s="34"/>
      <c r="D155" s="34"/>
      <c r="E155" s="34"/>
      <c r="F155" s="34"/>
      <c r="G155" s="34"/>
      <c r="H155" s="35"/>
      <c r="I155" s="27">
        <f>SUM(I147:I154)</f>
        <v>35852.490810000003</v>
      </c>
    </row>
    <row r="156" spans="1:9" ht="15.75" thickBot="1" x14ac:dyDescent="0.3">
      <c r="A156" s="36">
        <v>22</v>
      </c>
      <c r="B156" s="39" t="s">
        <v>100</v>
      </c>
      <c r="C156" s="42" t="s">
        <v>52</v>
      </c>
      <c r="D156" s="45" t="s">
        <v>101</v>
      </c>
      <c r="E156" s="3" t="s">
        <v>102</v>
      </c>
      <c r="F156" s="3" t="s">
        <v>11</v>
      </c>
      <c r="G156" s="3">
        <v>1</v>
      </c>
      <c r="H156" s="3">
        <v>6000</v>
      </c>
      <c r="I156" s="4">
        <f>G156*H156</f>
        <v>6000</v>
      </c>
    </row>
    <row r="157" spans="1:9" ht="15.75" thickBot="1" x14ac:dyDescent="0.3">
      <c r="A157" s="37"/>
      <c r="B157" s="40"/>
      <c r="C157" s="43"/>
      <c r="D157" s="46"/>
      <c r="E157" s="5" t="s">
        <v>103</v>
      </c>
      <c r="F157" s="5" t="s">
        <v>11</v>
      </c>
      <c r="G157" s="5">
        <v>1</v>
      </c>
      <c r="H157" s="5">
        <v>250</v>
      </c>
      <c r="I157" s="4">
        <f>H157*G157</f>
        <v>250</v>
      </c>
    </row>
    <row r="158" spans="1:9" ht="15.75" thickBot="1" x14ac:dyDescent="0.3">
      <c r="A158" s="37"/>
      <c r="B158" s="40"/>
      <c r="C158" s="43"/>
      <c r="D158" s="46"/>
      <c r="E158" s="5" t="s">
        <v>104</v>
      </c>
      <c r="F158" s="5" t="s">
        <v>11</v>
      </c>
      <c r="G158" s="5">
        <v>4</v>
      </c>
      <c r="H158" s="5">
        <v>60</v>
      </c>
      <c r="I158" s="4">
        <f t="shared" ref="I158:I159" si="21">H158*G158</f>
        <v>240</v>
      </c>
    </row>
    <row r="159" spans="1:9" ht="15.75" thickBot="1" x14ac:dyDescent="0.3">
      <c r="A159" s="37"/>
      <c r="B159" s="40"/>
      <c r="C159" s="43"/>
      <c r="D159" s="46"/>
      <c r="E159" s="5" t="s">
        <v>105</v>
      </c>
      <c r="F159" s="5" t="s">
        <v>12</v>
      </c>
      <c r="G159" s="5">
        <v>15</v>
      </c>
      <c r="H159" s="5">
        <v>5.2</v>
      </c>
      <c r="I159" s="4">
        <f t="shared" si="21"/>
        <v>78</v>
      </c>
    </row>
    <row r="160" spans="1:9" ht="15.75" thickBot="1" x14ac:dyDescent="0.3">
      <c r="A160" s="38"/>
      <c r="B160" s="41"/>
      <c r="C160" s="44"/>
      <c r="D160" s="47"/>
      <c r="E160" s="1" t="s">
        <v>14</v>
      </c>
      <c r="F160" s="1" t="s">
        <v>13</v>
      </c>
      <c r="G160" s="1">
        <v>2</v>
      </c>
      <c r="H160" s="1">
        <v>572.49</v>
      </c>
      <c r="I160" s="4">
        <f t="shared" ref="I160" si="22">G160*H160</f>
        <v>1144.98</v>
      </c>
    </row>
    <row r="161" spans="1:9" ht="15.75" thickBot="1" x14ac:dyDescent="0.3">
      <c r="A161" s="38"/>
      <c r="B161" s="41"/>
      <c r="C161" s="44"/>
      <c r="D161" s="47"/>
      <c r="E161" s="1" t="s">
        <v>15</v>
      </c>
      <c r="F161" s="1" t="s">
        <v>16</v>
      </c>
      <c r="G161" s="1" t="s">
        <v>106</v>
      </c>
      <c r="H161" s="1">
        <v>111.18</v>
      </c>
      <c r="I161" s="4">
        <f>H161*164.17</f>
        <v>18252.420600000001</v>
      </c>
    </row>
    <row r="162" spans="1:9" x14ac:dyDescent="0.25">
      <c r="A162" s="38"/>
      <c r="B162" s="41"/>
      <c r="C162" s="44"/>
      <c r="D162" s="47"/>
      <c r="E162" s="1" t="s">
        <v>65</v>
      </c>
      <c r="F162" s="1" t="s">
        <v>66</v>
      </c>
      <c r="G162" s="32">
        <v>35</v>
      </c>
      <c r="H162" s="1"/>
      <c r="I162" s="4">
        <f>SUM(I156:I161)*35%</f>
        <v>9087.8902099999996</v>
      </c>
    </row>
    <row r="163" spans="1:9" x14ac:dyDescent="0.25">
      <c r="A163" s="38"/>
      <c r="B163" s="41"/>
      <c r="C163" s="44"/>
      <c r="D163" s="47"/>
      <c r="E163" s="1"/>
      <c r="F163" s="1"/>
      <c r="G163" s="1"/>
      <c r="H163" s="1"/>
      <c r="I163" s="23"/>
    </row>
    <row r="164" spans="1:9" ht="15.75" thickBot="1" x14ac:dyDescent="0.3">
      <c r="A164" s="33" t="s">
        <v>17</v>
      </c>
      <c r="B164" s="34"/>
      <c r="C164" s="34"/>
      <c r="D164" s="34"/>
      <c r="E164" s="34"/>
      <c r="F164" s="34"/>
      <c r="G164" s="34"/>
      <c r="H164" s="35"/>
      <c r="I164" s="27">
        <f>SUM(I156:I163)</f>
        <v>35053.290809999999</v>
      </c>
    </row>
    <row r="165" spans="1:9" ht="15.75" customHeight="1" thickBot="1" x14ac:dyDescent="0.3">
      <c r="A165" s="36">
        <v>23</v>
      </c>
      <c r="B165" s="39" t="s">
        <v>100</v>
      </c>
      <c r="C165" s="42" t="s">
        <v>107</v>
      </c>
      <c r="D165" s="45" t="s">
        <v>101</v>
      </c>
      <c r="E165" s="3" t="s">
        <v>102</v>
      </c>
      <c r="F165" s="3" t="s">
        <v>11</v>
      </c>
      <c r="G165" s="3">
        <v>1</v>
      </c>
      <c r="H165" s="3">
        <v>6000</v>
      </c>
      <c r="I165" s="4">
        <f>G165*H165</f>
        <v>6000</v>
      </c>
    </row>
    <row r="166" spans="1:9" ht="15.75" thickBot="1" x14ac:dyDescent="0.3">
      <c r="A166" s="37"/>
      <c r="B166" s="40"/>
      <c r="C166" s="43"/>
      <c r="D166" s="46"/>
      <c r="E166" s="5" t="s">
        <v>103</v>
      </c>
      <c r="F166" s="5" t="s">
        <v>11</v>
      </c>
      <c r="G166" s="5">
        <v>1</v>
      </c>
      <c r="H166" s="5">
        <v>250</v>
      </c>
      <c r="I166" s="4">
        <f>H166*G166</f>
        <v>250</v>
      </c>
    </row>
    <row r="167" spans="1:9" ht="15.75" thickBot="1" x14ac:dyDescent="0.3">
      <c r="A167" s="37"/>
      <c r="B167" s="40"/>
      <c r="C167" s="43"/>
      <c r="D167" s="46"/>
      <c r="E167" s="5" t="s">
        <v>104</v>
      </c>
      <c r="F167" s="5" t="s">
        <v>11</v>
      </c>
      <c r="G167" s="5">
        <v>4</v>
      </c>
      <c r="H167" s="5">
        <v>60</v>
      </c>
      <c r="I167" s="4">
        <f t="shared" ref="I167:I168" si="23">H167*G167</f>
        <v>240</v>
      </c>
    </row>
    <row r="168" spans="1:9" ht="15.75" thickBot="1" x14ac:dyDescent="0.3">
      <c r="A168" s="37"/>
      <c r="B168" s="40"/>
      <c r="C168" s="43"/>
      <c r="D168" s="46"/>
      <c r="E168" s="5" t="s">
        <v>105</v>
      </c>
      <c r="F168" s="5" t="s">
        <v>12</v>
      </c>
      <c r="G168" s="5">
        <v>15</v>
      </c>
      <c r="H168" s="5">
        <v>5.2</v>
      </c>
      <c r="I168" s="4">
        <f t="shared" si="23"/>
        <v>78</v>
      </c>
    </row>
    <row r="169" spans="1:9" ht="15.75" thickBot="1" x14ac:dyDescent="0.3">
      <c r="A169" s="38"/>
      <c r="B169" s="41"/>
      <c r="C169" s="44"/>
      <c r="D169" s="47"/>
      <c r="E169" s="1" t="s">
        <v>14</v>
      </c>
      <c r="F169" s="1" t="s">
        <v>13</v>
      </c>
      <c r="G169" s="1">
        <v>2</v>
      </c>
      <c r="H169" s="1">
        <v>572.49</v>
      </c>
      <c r="I169" s="4">
        <f t="shared" ref="I169" si="24">G169*H169</f>
        <v>1144.98</v>
      </c>
    </row>
    <row r="170" spans="1:9" ht="15.75" thickBot="1" x14ac:dyDescent="0.3">
      <c r="A170" s="38"/>
      <c r="B170" s="41"/>
      <c r="C170" s="44"/>
      <c r="D170" s="47"/>
      <c r="E170" s="1" t="s">
        <v>15</v>
      </c>
      <c r="F170" s="1" t="s">
        <v>16</v>
      </c>
      <c r="G170" s="1" t="s">
        <v>106</v>
      </c>
      <c r="H170" s="1">
        <v>111.18</v>
      </c>
      <c r="I170" s="4">
        <f>H170*164.17</f>
        <v>18252.420600000001</v>
      </c>
    </row>
    <row r="171" spans="1:9" x14ac:dyDescent="0.25">
      <c r="A171" s="38"/>
      <c r="B171" s="41"/>
      <c r="C171" s="44"/>
      <c r="D171" s="47"/>
      <c r="E171" s="1" t="s">
        <v>65</v>
      </c>
      <c r="F171" s="1" t="s">
        <v>66</v>
      </c>
      <c r="G171" s="32">
        <v>35</v>
      </c>
      <c r="H171" s="1"/>
      <c r="I171" s="4">
        <f>SUM(I165:I170)*35%</f>
        <v>9087.8902099999996</v>
      </c>
    </row>
    <row r="172" spans="1:9" x14ac:dyDescent="0.25">
      <c r="A172" s="38"/>
      <c r="B172" s="41"/>
      <c r="C172" s="44"/>
      <c r="D172" s="47"/>
      <c r="E172" s="1"/>
      <c r="F172" s="1"/>
      <c r="G172" s="1"/>
      <c r="H172" s="1"/>
      <c r="I172" s="23"/>
    </row>
    <row r="173" spans="1:9" ht="15.75" thickBot="1" x14ac:dyDescent="0.3">
      <c r="A173" s="33" t="s">
        <v>17</v>
      </c>
      <c r="B173" s="34"/>
      <c r="C173" s="34"/>
      <c r="D173" s="34"/>
      <c r="E173" s="34"/>
      <c r="F173" s="34"/>
      <c r="G173" s="34"/>
      <c r="H173" s="35"/>
      <c r="I173" s="27">
        <f>SUM(I165:I172)</f>
        <v>35053.290809999999</v>
      </c>
    </row>
    <row r="174" spans="1:9" x14ac:dyDescent="0.25">
      <c r="H174" t="s">
        <v>108</v>
      </c>
      <c r="I174" s="63">
        <f>I16+I24+I33+I43+I51+I58+I64+I70+I78+I86+I93+I99+I101+I103+I107+I114+I122+I128+I137+I146+I155+I164+I173</f>
        <v>339088.53023999993</v>
      </c>
    </row>
    <row r="175" spans="1:9" x14ac:dyDescent="0.25">
      <c r="B175" t="s">
        <v>109</v>
      </c>
      <c r="E175" t="s">
        <v>99</v>
      </c>
    </row>
    <row r="177" spans="2:10" x14ac:dyDescent="0.25">
      <c r="B177" t="s">
        <v>96</v>
      </c>
    </row>
    <row r="178" spans="2:10" x14ac:dyDescent="0.25">
      <c r="B178" t="s">
        <v>72</v>
      </c>
    </row>
    <row r="179" spans="2:10" x14ac:dyDescent="0.25">
      <c r="B179" t="s">
        <v>73</v>
      </c>
    </row>
    <row r="180" spans="2:10" x14ac:dyDescent="0.25">
      <c r="I180" s="31"/>
      <c r="J180" s="64"/>
    </row>
  </sheetData>
  <mergeCells count="107">
    <mergeCell ref="A173:H173"/>
    <mergeCell ref="A137:H137"/>
    <mergeCell ref="A138:A145"/>
    <mergeCell ref="B138:B145"/>
    <mergeCell ref="C138:C145"/>
    <mergeCell ref="D138:D145"/>
    <mergeCell ref="A146:H146"/>
    <mergeCell ref="A165:A172"/>
    <mergeCell ref="B165:B172"/>
    <mergeCell ref="C165:C172"/>
    <mergeCell ref="D165:D172"/>
    <mergeCell ref="A122:H122"/>
    <mergeCell ref="A123:A127"/>
    <mergeCell ref="B123:B127"/>
    <mergeCell ref="C123:C127"/>
    <mergeCell ref="D123:D127"/>
    <mergeCell ref="A128:H128"/>
    <mergeCell ref="A129:A136"/>
    <mergeCell ref="B129:B136"/>
    <mergeCell ref="C129:C136"/>
    <mergeCell ref="D129:D136"/>
    <mergeCell ref="A108:A113"/>
    <mergeCell ref="B108:B113"/>
    <mergeCell ref="C108:C113"/>
    <mergeCell ref="D108:D113"/>
    <mergeCell ref="A114:H114"/>
    <mergeCell ref="A115:A121"/>
    <mergeCell ref="B115:B121"/>
    <mergeCell ref="C115:C121"/>
    <mergeCell ref="D115:D121"/>
    <mergeCell ref="A24:H24"/>
    <mergeCell ref="A10:A15"/>
    <mergeCell ref="B10:B15"/>
    <mergeCell ref="C10:C15"/>
    <mergeCell ref="D10:D15"/>
    <mergeCell ref="A16:H16"/>
    <mergeCell ref="D17:D23"/>
    <mergeCell ref="A17:A23"/>
    <mergeCell ref="B17:B23"/>
    <mergeCell ref="C17:C23"/>
    <mergeCell ref="A25:A32"/>
    <mergeCell ref="B25:B32"/>
    <mergeCell ref="C25:C32"/>
    <mergeCell ref="D25:D32"/>
    <mergeCell ref="A33:H33"/>
    <mergeCell ref="A43:H43"/>
    <mergeCell ref="A34:A42"/>
    <mergeCell ref="B34:B42"/>
    <mergeCell ref="C34:C42"/>
    <mergeCell ref="D34:D42"/>
    <mergeCell ref="A58:H58"/>
    <mergeCell ref="A52:A57"/>
    <mergeCell ref="B52:B57"/>
    <mergeCell ref="C52:C57"/>
    <mergeCell ref="D52:D57"/>
    <mergeCell ref="A51:H51"/>
    <mergeCell ref="A44:A50"/>
    <mergeCell ref="B44:B50"/>
    <mergeCell ref="C44:C50"/>
    <mergeCell ref="D44:D50"/>
    <mergeCell ref="C59:C63"/>
    <mergeCell ref="D59:D63"/>
    <mergeCell ref="A64:H64"/>
    <mergeCell ref="A65:A69"/>
    <mergeCell ref="B65:B69"/>
    <mergeCell ref="C65:C69"/>
    <mergeCell ref="D65:D69"/>
    <mergeCell ref="A59:A63"/>
    <mergeCell ref="B59:B63"/>
    <mergeCell ref="A87:A92"/>
    <mergeCell ref="B87:B92"/>
    <mergeCell ref="C87:C92"/>
    <mergeCell ref="D87:D92"/>
    <mergeCell ref="A70:H70"/>
    <mergeCell ref="A71:A77"/>
    <mergeCell ref="B71:B77"/>
    <mergeCell ref="C71:C77"/>
    <mergeCell ref="D71:D77"/>
    <mergeCell ref="A78:H78"/>
    <mergeCell ref="A79:A85"/>
    <mergeCell ref="B79:B85"/>
    <mergeCell ref="C79:C85"/>
    <mergeCell ref="D79:D85"/>
    <mergeCell ref="A86:H86"/>
    <mergeCell ref="A107:H107"/>
    <mergeCell ref="A104:A106"/>
    <mergeCell ref="B104:B106"/>
    <mergeCell ref="C104:C106"/>
    <mergeCell ref="D104:D106"/>
    <mergeCell ref="A101:H101"/>
    <mergeCell ref="A103:H103"/>
    <mergeCell ref="A93:H93"/>
    <mergeCell ref="A94:A98"/>
    <mergeCell ref="B94:B98"/>
    <mergeCell ref="C94:C98"/>
    <mergeCell ref="D94:D98"/>
    <mergeCell ref="A99:H99"/>
    <mergeCell ref="A164:H164"/>
    <mergeCell ref="A156:A163"/>
    <mergeCell ref="B156:B163"/>
    <mergeCell ref="C156:C163"/>
    <mergeCell ref="D156:D163"/>
    <mergeCell ref="A147:A154"/>
    <mergeCell ref="B147:B154"/>
    <mergeCell ref="C147:C154"/>
    <mergeCell ref="D147:D154"/>
    <mergeCell ref="A155:H155"/>
  </mergeCells>
  <pageMargins left="0.70866141732283472" right="0.70866141732283472" top="0.31" bottom="0.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на текущий ремонт 2014  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ГлБух</cp:lastModifiedBy>
  <cp:lastPrinted>2013-12-03T10:30:00Z</cp:lastPrinted>
  <dcterms:created xsi:type="dcterms:W3CDTF">2013-11-22T06:37:35Z</dcterms:created>
  <dcterms:modified xsi:type="dcterms:W3CDTF">2014-06-23T07:13:10Z</dcterms:modified>
</cp:coreProperties>
</file>